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8" windowWidth="15480" windowHeight="10380" activeTab="0"/>
  </bookViews>
  <sheets>
    <sheet name="дод.7" sheetId="1" r:id="rId1"/>
  </sheets>
  <definedNames>
    <definedName name="_xlfn.AGGREGATE" hidden="1">#NAME?</definedName>
    <definedName name="_xlnm.Print_Titles" localSheetId="0">'дод.7'!$5:$7</definedName>
    <definedName name="_xlnm.Print_Area" localSheetId="0">'дод.7'!$B$1:$K$122</definedName>
  </definedNames>
  <calcPr fullCalcOnLoad="1"/>
</workbook>
</file>

<file path=xl/sharedStrings.xml><?xml version="1.0" encoding="utf-8"?>
<sst xmlns="http://schemas.openxmlformats.org/spreadsheetml/2006/main" count="526" uniqueCount="216">
  <si>
    <t>Загальний фонд</t>
  </si>
  <si>
    <t>Спеціальний фонд</t>
  </si>
  <si>
    <t>грн.</t>
  </si>
  <si>
    <t>0810</t>
  </si>
  <si>
    <t>1040</t>
  </si>
  <si>
    <t>1090</t>
  </si>
  <si>
    <t>0133</t>
  </si>
  <si>
    <t>0540</t>
  </si>
  <si>
    <t>Перший заступник голови обласної ради</t>
  </si>
  <si>
    <t>Рівненська обласна державна адміністрація</t>
  </si>
  <si>
    <t>Обласна цільова програма індивідуального житлового будівництва у сільській місцевості "Власний дім" на 2016-2020 роки</t>
  </si>
  <si>
    <t>Обласна програма підтримки молоді на 2016-2020 роки</t>
  </si>
  <si>
    <t>1110000</t>
  </si>
  <si>
    <t>Обласна програма охорони навколишнього природного середовища на 2017-2021 роки</t>
  </si>
  <si>
    <t>Програма розвитку туризму в Рівненській області на 2016-2020 роки</t>
  </si>
  <si>
    <t>2400000</t>
  </si>
  <si>
    <t>2410000</t>
  </si>
  <si>
    <t>1510000</t>
  </si>
  <si>
    <t>1500000</t>
  </si>
  <si>
    <t>1200000</t>
  </si>
  <si>
    <t>1210000</t>
  </si>
  <si>
    <t>1518340</t>
  </si>
  <si>
    <t>8340</t>
  </si>
  <si>
    <t>Природоохоронні заходи за рахунок цільових фондів</t>
  </si>
  <si>
    <t>2800000</t>
  </si>
  <si>
    <t>2810000</t>
  </si>
  <si>
    <t>2500000</t>
  </si>
  <si>
    <t>2510000</t>
  </si>
  <si>
    <t>2700000</t>
  </si>
  <si>
    <t>2710000</t>
  </si>
  <si>
    <t>2900000</t>
  </si>
  <si>
    <t>2910000</t>
  </si>
  <si>
    <t>0600000</t>
  </si>
  <si>
    <t>0610000</t>
  </si>
  <si>
    <t>2300000</t>
  </si>
  <si>
    <t>2310000</t>
  </si>
  <si>
    <t>0100000</t>
  </si>
  <si>
    <t xml:space="preserve">Рівненська обласна рада </t>
  </si>
  <si>
    <t>0110000</t>
  </si>
  <si>
    <t>0110180</t>
  </si>
  <si>
    <t>0180</t>
  </si>
  <si>
    <t>Інша діяльність у сфері державного управління</t>
  </si>
  <si>
    <t>0200000</t>
  </si>
  <si>
    <t>0210000</t>
  </si>
  <si>
    <t>1115051</t>
  </si>
  <si>
    <t>5051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</si>
  <si>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</si>
  <si>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Програма розвитку фізичної культури і спорту в Рівненській області на період до 2020 року</t>
  </si>
  <si>
    <t>2418311</t>
  </si>
  <si>
    <t>8311</t>
  </si>
  <si>
    <t>0511</t>
  </si>
  <si>
    <t>Охорона та раціональне використання природних ресурсів</t>
  </si>
  <si>
    <t>Регіональна програма розвитку земельних відносин у Рівненській області на 2016-2020 роки</t>
  </si>
  <si>
    <t>Забезпечення діяльності інших закладів у сфері соціального захисту і соціального забезпечення</t>
  </si>
  <si>
    <t>0800000</t>
  </si>
  <si>
    <t>Департамент соціального захисту населення Рівненської  обласної державної адміністрації</t>
  </si>
  <si>
    <t>0810000</t>
  </si>
  <si>
    <t>0813121</t>
  </si>
  <si>
    <t>Утримання та забезпечення діяльності центрів соціальних служб для сім’ї, дітей та молоді</t>
  </si>
  <si>
    <t>0813241</t>
  </si>
  <si>
    <t>0813242</t>
  </si>
  <si>
    <t>Інші заходи у сфері соціального захисту і соціального забезпечення</t>
  </si>
  <si>
    <t>Обласна програма матеріальної підтримки найбільш незахищених верств населення на 2018-2022 роки</t>
  </si>
  <si>
    <t>1000000</t>
  </si>
  <si>
    <t>Управління культури і туризму Рівненської  обласної державної адміністрації</t>
  </si>
  <si>
    <t>1010000</t>
  </si>
  <si>
    <t>0700000</t>
  </si>
  <si>
    <t>Управління охорони здоров’я  Рівненської обласної державної адміністрації</t>
  </si>
  <si>
    <t>0710000</t>
  </si>
  <si>
    <t>Управління у справах молоді  та спорту Рівненської обласної державної адміністрації</t>
  </si>
  <si>
    <t>Департамент житлово-комунального господарства, енергетики та енергоефективності Рівненської обласної державної адміністрації</t>
  </si>
  <si>
    <t>Департамент  з питань будівництва та архітектури Рівненської обласної державної адміністрації</t>
  </si>
  <si>
    <t>Управління інформаційної діяльності та комунікацій з громадськістю Рівненської обласної державної адміністрації</t>
  </si>
  <si>
    <t>Департамент агропромислового розвитку Рівненської обласної державної адміністрації</t>
  </si>
  <si>
    <t>Управління міжнародного співробітництва та європейської інтеграції Рівненської обласної державної адміністрації</t>
  </si>
  <si>
    <t>Департамент економічного розвитку і торгівлі Рівненської обласної державної адміністрації</t>
  </si>
  <si>
    <t>Департамент екології та природних ресурсів Рівненської обласної державної адміністрації</t>
  </si>
  <si>
    <t>Управління з питань надзвичайних ситуацій та цивільного захисту населення Рівненської обласної державної адміністрації</t>
  </si>
  <si>
    <t>Управління  освіти і науки Рівненської обласної державної адміністрації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</si>
  <si>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</si>
  <si>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</si>
  <si>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</si>
  <si>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</si>
  <si>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</si>
  <si>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</si>
  <si>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</si>
  <si>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усього</t>
  </si>
  <si>
    <t>у тому числі бюджет розвитку</t>
  </si>
  <si>
    <t xml:space="preserve">Надання довгострокових кредитів індивідуальним забудовникам житла на селі </t>
  </si>
  <si>
    <t>Рішення обласної ради від 25.12.2015 №19</t>
  </si>
  <si>
    <t>Рішення обласної ради від 11.03.2016 №112</t>
  </si>
  <si>
    <t>Рішення обласної ради від 11.03.2016 №117</t>
  </si>
  <si>
    <t>0421</t>
  </si>
  <si>
    <t>1060</t>
  </si>
  <si>
    <t xml:space="preserve">Надання пільгових довгострокових кредитів молодим сім’ям та одиноким молодим громадянам на будівництво/придбання житла  </t>
  </si>
  <si>
    <t>Рішення обласної ради від 17.03.2017 №482</t>
  </si>
  <si>
    <t>Обласна програма забезпечення молоді житлом на 2018-2023 роки</t>
  </si>
  <si>
    <t>Рішення обласної ради від 16.03.2018 №861</t>
  </si>
  <si>
    <t>УСЬОГО</t>
  </si>
  <si>
    <t>С.А.Свисталюк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</si>
  <si>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</si>
  <si>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</si>
  <si>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Обласна програма оздоровлення та відпочинку дітей і розвитку мережі дитячих закладів оздоровлення та відпочинку, санаторіїв на період до 2022 року</t>
  </si>
  <si>
    <t>3500000</t>
  </si>
  <si>
    <t>Управління інфраструктури та промисловості Рівненської обласної державної адміністрації</t>
  </si>
  <si>
    <t>3510000</t>
  </si>
  <si>
    <t>Рішення обласної ради від 25.12.2015 №18</t>
  </si>
  <si>
    <t>Рішення обласної ради від 16.03.2018 №862</t>
  </si>
  <si>
    <t>Рішення обласної ради від 06.09.2017 №654</t>
  </si>
  <si>
    <t>0829</t>
  </si>
  <si>
    <t>1014082</t>
  </si>
  <si>
    <t>4082</t>
  </si>
  <si>
    <t>Інші заходи в галузі культури і мистецтва</t>
  </si>
  <si>
    <t xml:space="preserve">Програма розвитку культури Рівненської області на період до 2022 року </t>
  </si>
  <si>
    <t>Рішення обласної ради від 16.03.2018 №859</t>
  </si>
  <si>
    <t>Рішення обласної ради від 01.12.2017 №750</t>
  </si>
  <si>
    <t>1100000</t>
  </si>
  <si>
    <t>Зміни до розподілу витрат обласного бюджету на реалізацію місцевих/регіональних програм у 2019 році</t>
  </si>
  <si>
    <t>2417130</t>
  </si>
  <si>
    <t>7130</t>
  </si>
  <si>
    <t>Здійснення заходів із землеустрою</t>
  </si>
  <si>
    <t>1517461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</si>
  <si>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</si>
  <si>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</si>
  <si>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</si>
  <si>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1517464</t>
  </si>
  <si>
    <t>7464</t>
  </si>
  <si>
    <t>Здійснення заходів в рамках проведення експерименту з розвитку автомобільних доріг загального користування, ділянок вулиць і доріг міст та інших населених пунктів, що суміщаються з автомобільними дорогами загального користування, в усіх областях та м. Києві, а також дорожньої інфраструктури у м. Києві</t>
  </si>
  <si>
    <t>Програма розвитку дорожнього господарства Рівненської області на 2019-2022 роки</t>
  </si>
  <si>
    <t>0813140</t>
  </si>
  <si>
    <t>0219800</t>
  </si>
  <si>
    <t>9800</t>
  </si>
  <si>
    <r>
      <t>Субвенція з місцевого бюджету державному бюджету на виконання програм соціально-економічного розвитку регіонів</t>
    </r>
    <r>
      <rPr>
        <sz val="8"/>
        <rFont val="Times New Roman"/>
        <family val="1"/>
      </rPr>
      <t xml:space="preserve"> </t>
    </r>
  </si>
  <si>
    <t>Обласна комплексна програма профілактики правопорушень та боротьби із злочинністю на 2016-2020 роки, з них</t>
  </si>
  <si>
    <t>Управління патрульної поліції в Рівненській області Департаменту патрульної поліції</t>
  </si>
  <si>
    <t>Рішення обласної ради від 17.06.2016 №196</t>
  </si>
  <si>
    <t>0218210</t>
  </si>
  <si>
    <t>8210</t>
  </si>
  <si>
    <t>0380</t>
  </si>
  <si>
    <t>Муніципальні формування з охорони громадського порядку</t>
  </si>
  <si>
    <t>Обласна комплексна програма профілактики правопорушень та боротьби із злочинністю на 2016-2020 роки</t>
  </si>
  <si>
    <r>
      <t>Субвенція з місцевого бюджету державному бюджету на виконання програм соціально-економічного розвитку регіонів</t>
    </r>
    <r>
      <rPr>
        <sz val="8"/>
        <color indexed="10"/>
        <rFont val="Times New Roman"/>
        <family val="1"/>
      </rPr>
      <t xml:space="preserve"> </t>
    </r>
  </si>
  <si>
    <t>Обласна програма військово-патріотичного виховання та підготовки молоді до служби в Збройних силах України та інших військових формуваннях на 2016-2020 роки</t>
  </si>
  <si>
    <t>Програма забезпечення мобілізаційної підготовки та оборонної роботи в Рівненській області на 2016-2020 роки</t>
  </si>
  <si>
    <t>Рішення обласної ради від 25.12.2015 №20</t>
  </si>
  <si>
    <t>Рішення обласної ради від 04.11.2016 №320</t>
  </si>
  <si>
    <t>Програма забезпечення Державного архіву Рівненської області постами державної охорони на 2017-2019 роки</t>
  </si>
  <si>
    <t>Рішення обласної ради від 17.03.2017 №486</t>
  </si>
  <si>
    <t>Програма розвитку архівної справи в Рівненській області на 2019-2023 роки</t>
  </si>
  <si>
    <t>Рішення обласної ради від 07.12.2018 №1146</t>
  </si>
  <si>
    <t>Програма здійснення шефства над військовою частиною А 1446 на 2018-2022 роки</t>
  </si>
  <si>
    <t>Рішення обласної ради від 01.12.2017 №747</t>
  </si>
  <si>
    <t>Програма підвищення ефективності виконання повноважень органами виконавчої влади щодо реалізації державної регіональної політики та впровадження реформ у Рівненській області на 2018-2020 роки</t>
  </si>
  <si>
    <t>Програма інформатизації Рівненської області на 2018-2020 роки</t>
  </si>
  <si>
    <t>Рішення обласної ради від 16.03.2018 №865</t>
  </si>
  <si>
    <t>Обласна програма запобігання виникненню лісових і торф’яних пожеж та забезпечення їх ефективного гасіння на 2017-2021 роки</t>
  </si>
  <si>
    <t>2919800</t>
  </si>
  <si>
    <t>Програма реконструкції, удосконалення, розвитку та утримання територіальної автоматизованої системи централізованого оповіщення цивільного захисту Рівненської області на 2018 – 2024 роки</t>
  </si>
  <si>
    <t>Рішення обласної ради від 18.05.2018 №939</t>
  </si>
  <si>
    <t>Рішення обласної ради від .17.03.2017 №480</t>
  </si>
  <si>
    <t>Рішення обласної ради від 17.03.2017 №483</t>
  </si>
  <si>
    <t>0619800</t>
  </si>
  <si>
    <t>0719800</t>
  </si>
  <si>
    <t>0819800</t>
  </si>
  <si>
    <t>2719800</t>
  </si>
  <si>
    <t>2519800</t>
  </si>
  <si>
    <t>3519800</t>
  </si>
  <si>
    <t>1219800</t>
  </si>
  <si>
    <t>2419800</t>
  </si>
  <si>
    <t>1019800</t>
  </si>
  <si>
    <t>0919800</t>
  </si>
  <si>
    <t>0900000</t>
  </si>
  <si>
    <t>Служба у справах дітей Рівненської обласної державної адміністрації</t>
  </si>
  <si>
    <t>0910000</t>
  </si>
  <si>
    <t>1119800</t>
  </si>
  <si>
    <t>1519800</t>
  </si>
  <si>
    <t>2319800</t>
  </si>
  <si>
    <t>2819800</t>
  </si>
  <si>
    <t>3700000</t>
  </si>
  <si>
    <t>Департамент фінансів Рівненської обласної державної адміністрації</t>
  </si>
  <si>
    <t>3710000</t>
  </si>
  <si>
    <t>3719800</t>
  </si>
  <si>
    <t>Програма підвищення ефективності виконання повноважень органами виконавчої влади щодо реалізації державної регіональної політики та впровадження реформ у Рівненській області на 2018-2020 роки, з них</t>
  </si>
  <si>
    <t>Апарат Рівненської обласної державної адміністрації</t>
  </si>
  <si>
    <t>Державний архів Рівненської області</t>
  </si>
  <si>
    <t>Відділ внутрішнього аудиту Рівненської обласної державної адміністрації</t>
  </si>
  <si>
    <t>0210180</t>
  </si>
  <si>
    <t>Головне управління Державної казначейської служби України у Рівненській області</t>
  </si>
  <si>
    <t>1113131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</si>
  <si>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</si>
  <si>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</si>
  <si>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1113140</t>
  </si>
  <si>
    <t>1113241</t>
  </si>
  <si>
    <t>3241</t>
  </si>
  <si>
    <t>1219770</t>
  </si>
  <si>
    <t>9770</t>
  </si>
  <si>
    <t>Інші субвенції з місцевого бюджету</t>
  </si>
  <si>
    <t>Комплексна програма енергоефективності Рівненської області на 2018-2025 роки</t>
  </si>
  <si>
    <t>Рішення обласної ради від 16.03.2018 №866</t>
  </si>
  <si>
    <t>0611080</t>
  </si>
  <si>
    <t>1080</t>
  </si>
  <si>
    <t>0922</t>
  </si>
  <si>
    <t xml:space="preserve">Надання загальної середньої освіти загальноосвітніми спеціалізованими школами-інтернатами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ліцеями з посиленою військово-фізичною підготовкою   </t>
  </si>
  <si>
    <t>0712020</t>
  </si>
  <si>
    <t>0732</t>
  </si>
  <si>
    <t xml:space="preserve">Спеціалізована стаціонарна медична допомога населенню </t>
  </si>
  <si>
    <t>2717693</t>
  </si>
  <si>
    <t>7693</t>
  </si>
  <si>
    <t>0490</t>
  </si>
  <si>
    <t>Інші заходи, пов'язані з економічною діяльністю</t>
  </si>
  <si>
    <t>Програма розвитку інвестиційної діяльності в Рівненській області на 2019-2020 роки</t>
  </si>
  <si>
    <t>Рішення обласної ради від 15.03.2019 №1284</t>
  </si>
  <si>
    <t>1115042</t>
  </si>
  <si>
    <t>5042</t>
  </si>
  <si>
    <t xml:space="preserve">Фінансова підтримка спортивних споруд, які належать громадським організаціям фізкультурно-спортивної спрямованості
</t>
  </si>
  <si>
    <t>Додаток 7
до рішення Рівненської обласної ради
"Про внесення змін до обласного бюджету Рівненської області на 2019 рік"
від 15 березня 2019 року  № 1297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</si>
</sst>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#,##0.000"/>
  </numFmts>
  <fonts count="7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b/>
      <sz val="12"/>
      <name val="Times New Roman Cyr"/>
      <family val="0"/>
    </font>
    <font>
      <b/>
      <sz val="14"/>
      <color indexed="8"/>
      <name val="Times New Roman Cyr"/>
      <family val="1"/>
    </font>
    <font>
      <sz val="12"/>
      <name val="Times New Roman Cyr"/>
      <family val="1"/>
    </font>
    <font>
      <i/>
      <sz val="12"/>
      <color indexed="8"/>
      <name val="Times New Roman"/>
      <family val="1"/>
    </font>
    <font>
      <sz val="8"/>
      <color indexed="10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i/>
      <sz val="12"/>
      <name val="Times New Roman Cyr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2"/>
      <color indexed="10"/>
      <name val="Times New Roman Cyr"/>
      <family val="0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FF0000"/>
      <name val="Times New Roman Cyr"/>
      <family val="0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0" fontId="22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4" fillId="44" borderId="1" applyNumberFormat="0" applyAlignment="0" applyProtection="0"/>
    <xf numFmtId="0" fontId="7" fillId="7" borderId="2" applyNumberFormat="0" applyAlignment="0" applyProtection="0"/>
    <xf numFmtId="191" fontId="1" fillId="0" borderId="0" applyFont="0" applyFill="0" applyBorder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3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55" fillId="46" borderId="0" applyNumberFormat="0" applyBorder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9" fillId="0" borderId="0">
      <alignment vertical="top"/>
      <protection/>
    </xf>
    <xf numFmtId="0" fontId="59" fillId="0" borderId="7" applyNumberFormat="0" applyFill="0" applyAlignment="0" applyProtection="0"/>
    <xf numFmtId="0" fontId="12" fillId="0" borderId="8" applyNumberFormat="0" applyFill="0" applyAlignment="0" applyProtection="0"/>
    <xf numFmtId="0" fontId="60" fillId="47" borderId="9" applyNumberFormat="0" applyAlignment="0" applyProtection="0"/>
    <xf numFmtId="0" fontId="10" fillId="48" borderId="10" applyNumberFormat="0" applyAlignment="0" applyProtection="0"/>
    <xf numFmtId="0" fontId="6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62" fillId="50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63" fillId="0" borderId="11" applyNumberFormat="0" applyFill="0" applyAlignment="0" applyProtection="0"/>
    <xf numFmtId="0" fontId="6" fillId="3" borderId="0" applyNumberFormat="0" applyBorder="0" applyAlignment="0" applyProtection="0"/>
    <xf numFmtId="0" fontId="64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0" fontId="65" fillId="50" borderId="14" applyNumberFormat="0" applyAlignment="0" applyProtection="0"/>
    <xf numFmtId="0" fontId="18" fillId="0" borderId="15" applyNumberFormat="0" applyFill="0" applyAlignment="0" applyProtection="0"/>
    <xf numFmtId="0" fontId="66" fillId="54" borderId="0" applyNumberFormat="0" applyBorder="0" applyAlignment="0" applyProtection="0"/>
    <xf numFmtId="0" fontId="21" fillId="0" borderId="0">
      <alignment/>
      <protection/>
    </xf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6" xfId="0" applyFont="1" applyFill="1" applyBorder="1" applyAlignment="1">
      <alignment horizontal="center"/>
    </xf>
    <xf numFmtId="0" fontId="30" fillId="0" borderId="16" xfId="0" applyNumberFormat="1" applyFont="1" applyFill="1" applyBorder="1" applyAlignment="1" applyProtection="1">
      <alignment horizontal="right" vertical="center"/>
      <protection/>
    </xf>
    <xf numFmtId="0" fontId="26" fillId="0" borderId="17" xfId="0" applyFont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/>
      <protection/>
    </xf>
    <xf numFmtId="0" fontId="0" fillId="0" borderId="16" xfId="0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49" fontId="31" fillId="49" borderId="17" xfId="0" applyNumberFormat="1" applyFont="1" applyFill="1" applyBorder="1" applyAlignment="1">
      <alignment horizontal="center" vertical="top" wrapText="1"/>
    </xf>
    <xf numFmtId="0" fontId="0" fillId="49" borderId="0" xfId="0" applyNumberFormat="1" applyFont="1" applyFill="1" applyAlignment="1" applyProtection="1">
      <alignment/>
      <protection/>
    </xf>
    <xf numFmtId="0" fontId="0" fillId="49" borderId="0" xfId="0" applyFont="1" applyFill="1" applyAlignment="1">
      <alignment/>
    </xf>
    <xf numFmtId="49" fontId="31" fillId="49" borderId="17" xfId="0" applyNumberFormat="1" applyFont="1" applyFill="1" applyBorder="1" applyAlignment="1" applyProtection="1">
      <alignment vertical="top" wrapText="1"/>
      <protection locked="0"/>
    </xf>
    <xf numFmtId="0" fontId="19" fillId="0" borderId="17" xfId="0" applyNumberFormat="1" applyFont="1" applyFill="1" applyBorder="1" applyAlignment="1" applyProtection="1">
      <alignment horizontal="center" vertical="center" wrapText="1"/>
      <protection/>
    </xf>
    <xf numFmtId="192" fontId="20" fillId="49" borderId="17" xfId="96" applyNumberFormat="1" applyFont="1" applyFill="1" applyBorder="1" applyAlignment="1">
      <alignment horizontal="center" vertical="center"/>
      <protection/>
    </xf>
    <xf numFmtId="0" fontId="28" fillId="0" borderId="0" xfId="0" applyFont="1" applyAlignment="1">
      <alignment horizontal="right" wrapText="1"/>
    </xf>
    <xf numFmtId="49" fontId="28" fillId="0" borderId="17" xfId="0" applyNumberFormat="1" applyFont="1" applyFill="1" applyBorder="1" applyAlignment="1">
      <alignment vertical="top" wrapText="1"/>
    </xf>
    <xf numFmtId="0" fontId="20" fillId="0" borderId="17" xfId="0" applyNumberFormat="1" applyFont="1" applyFill="1" applyBorder="1" applyAlignment="1" applyProtection="1">
      <alignment horizontal="center" vertical="center" wrapText="1"/>
      <protection/>
    </xf>
    <xf numFmtId="0" fontId="28" fillId="0" borderId="17" xfId="0" applyFont="1" applyBorder="1" applyAlignment="1">
      <alignment horizontal="center" vertical="top" wrapText="1"/>
    </xf>
    <xf numFmtId="49" fontId="28" fillId="0" borderId="17" xfId="0" applyNumberFormat="1" applyFont="1" applyBorder="1" applyAlignment="1">
      <alignment horizontal="center" vertical="top" wrapText="1"/>
    </xf>
    <xf numFmtId="49" fontId="32" fillId="0" borderId="0" xfId="0" applyNumberFormat="1" applyFont="1" applyFill="1" applyBorder="1" applyAlignment="1" applyProtection="1">
      <alignment vertical="top" wrapText="1"/>
      <protection locked="0"/>
    </xf>
    <xf numFmtId="192" fontId="28" fillId="0" borderId="17" xfId="96" applyNumberFormat="1" applyFont="1" applyBorder="1" applyAlignment="1">
      <alignment vertical="top" wrapText="1"/>
      <protection/>
    </xf>
    <xf numFmtId="0" fontId="28" fillId="0" borderId="17" xfId="0" applyFont="1" applyBorder="1" applyAlignment="1">
      <alignment horizontal="left" vertical="top" wrapText="1"/>
    </xf>
    <xf numFmtId="49" fontId="28" fillId="0" borderId="17" xfId="0" applyNumberFormat="1" applyFont="1" applyBorder="1" applyAlignment="1" applyProtection="1">
      <alignment vertical="top" wrapText="1"/>
      <protection locked="0"/>
    </xf>
    <xf numFmtId="49" fontId="69" fillId="0" borderId="17" xfId="0" applyNumberFormat="1" applyFont="1" applyBorder="1" applyAlignment="1">
      <alignment horizontal="center" vertical="top" wrapText="1"/>
    </xf>
    <xf numFmtId="49" fontId="69" fillId="0" borderId="17" xfId="0" applyNumberFormat="1" applyFont="1" applyBorder="1" applyAlignment="1">
      <alignment horizontal="left" vertical="top" wrapText="1"/>
    </xf>
    <xf numFmtId="4" fontId="20" fillId="0" borderId="17" xfId="0" applyNumberFormat="1" applyFont="1" applyFill="1" applyBorder="1" applyAlignment="1">
      <alignment horizontal="right" vertical="top" wrapText="1"/>
    </xf>
    <xf numFmtId="4" fontId="28" fillId="0" borderId="17" xfId="96" applyNumberFormat="1" applyFont="1" applyBorder="1">
      <alignment vertical="top"/>
      <protection/>
    </xf>
    <xf numFmtId="4" fontId="20" fillId="49" borderId="17" xfId="96" applyNumberFormat="1" applyFont="1" applyFill="1" applyBorder="1">
      <alignment vertical="top"/>
      <protection/>
    </xf>
    <xf numFmtId="4" fontId="20" fillId="0" borderId="17" xfId="96" applyNumberFormat="1" applyFont="1" applyBorder="1">
      <alignment vertical="top"/>
      <protection/>
    </xf>
    <xf numFmtId="49" fontId="33" fillId="0" borderId="17" xfId="0" applyNumberFormat="1" applyFont="1" applyBorder="1" applyAlignment="1">
      <alignment horizontal="center" vertical="top" wrapText="1"/>
    </xf>
    <xf numFmtId="49" fontId="28" fillId="0" borderId="17" xfId="0" applyNumberFormat="1" applyFont="1" applyFill="1" applyBorder="1" applyAlignment="1">
      <alignment vertical="top" wrapText="1"/>
    </xf>
    <xf numFmtId="4" fontId="28" fillId="0" borderId="17" xfId="0" applyNumberFormat="1" applyFont="1" applyFill="1" applyBorder="1" applyAlignment="1">
      <alignment horizontal="right" vertical="top" wrapText="1"/>
    </xf>
    <xf numFmtId="49" fontId="28" fillId="0" borderId="17" xfId="0" applyNumberFormat="1" applyFont="1" applyBorder="1" applyAlignment="1" applyProtection="1">
      <alignment vertical="top" wrapText="1"/>
      <protection locked="0"/>
    </xf>
    <xf numFmtId="49" fontId="33" fillId="0" borderId="17" xfId="0" applyNumberFormat="1" applyFont="1" applyBorder="1" applyAlignment="1">
      <alignment horizontal="center" vertical="top" wrapText="1"/>
    </xf>
    <xf numFmtId="0" fontId="70" fillId="0" borderId="0" xfId="0" applyNumberFormat="1" applyFont="1" applyFill="1" applyAlignment="1" applyProtection="1">
      <alignment horizontal="left" vertical="center" wrapText="1"/>
      <protection/>
    </xf>
    <xf numFmtId="0" fontId="28" fillId="55" borderId="17" xfId="0" applyFont="1" applyFill="1" applyBorder="1" applyAlignment="1">
      <alignment horizontal="center" vertical="top" wrapText="1"/>
    </xf>
    <xf numFmtId="49" fontId="28" fillId="55" borderId="17" xfId="0" applyNumberFormat="1" applyFont="1" applyFill="1" applyBorder="1" applyAlignment="1">
      <alignment horizontal="center" vertical="top" wrapText="1"/>
    </xf>
    <xf numFmtId="0" fontId="28" fillId="0" borderId="17" xfId="0" applyFont="1" applyBorder="1" applyAlignment="1">
      <alignment vertical="top" wrapText="1"/>
    </xf>
    <xf numFmtId="192" fontId="28" fillId="0" borderId="17" xfId="96" applyNumberFormat="1" applyFont="1" applyBorder="1" applyAlignment="1">
      <alignment horizontal="left" vertical="top" wrapText="1"/>
      <protection/>
    </xf>
    <xf numFmtId="49" fontId="33" fillId="0" borderId="17" xfId="0" applyNumberFormat="1" applyFont="1" applyBorder="1" applyAlignment="1">
      <alignment horizontal="left" vertical="top" wrapText="1"/>
    </xf>
    <xf numFmtId="49" fontId="33" fillId="0" borderId="17" xfId="0" applyNumberFormat="1" applyFont="1" applyFill="1" applyBorder="1" applyAlignment="1">
      <alignment vertical="top" wrapText="1"/>
    </xf>
    <xf numFmtId="192" fontId="34" fillId="0" borderId="17" xfId="96" applyNumberFormat="1" applyFont="1" applyBorder="1" applyAlignment="1">
      <alignment vertical="top" wrapText="1"/>
      <protection/>
    </xf>
    <xf numFmtId="192" fontId="36" fillId="0" borderId="17" xfId="96" applyNumberFormat="1" applyFont="1" applyBorder="1" applyAlignment="1">
      <alignment vertical="top" wrapText="1"/>
      <protection/>
    </xf>
    <xf numFmtId="49" fontId="20" fillId="49" borderId="17" xfId="0" applyNumberFormat="1" applyFont="1" applyFill="1" applyBorder="1" applyAlignment="1">
      <alignment horizontal="center" vertical="center" wrapText="1"/>
    </xf>
    <xf numFmtId="49" fontId="31" fillId="49" borderId="17" xfId="0" applyNumberFormat="1" applyFont="1" applyFill="1" applyBorder="1" applyAlignment="1">
      <alignment vertical="top" wrapText="1"/>
    </xf>
    <xf numFmtId="4" fontId="71" fillId="0" borderId="17" xfId="96" applyNumberFormat="1" applyFont="1" applyBorder="1">
      <alignment vertical="top"/>
      <protection/>
    </xf>
    <xf numFmtId="0" fontId="28" fillId="0" borderId="17" xfId="0" applyNumberFormat="1" applyFont="1" applyBorder="1" applyAlignment="1" applyProtection="1">
      <alignment vertical="top" wrapText="1"/>
      <protection locked="0"/>
    </xf>
    <xf numFmtId="49" fontId="33" fillId="55" borderId="17" xfId="0" applyNumberFormat="1" applyFont="1" applyFill="1" applyBorder="1" applyAlignment="1" applyProtection="1">
      <alignment vertical="top" wrapText="1"/>
      <protection locked="0"/>
    </xf>
    <xf numFmtId="0" fontId="28" fillId="0" borderId="17" xfId="0" applyFont="1" applyFill="1" applyBorder="1" applyAlignment="1">
      <alignment horizontal="left" vertical="center" wrapText="1"/>
    </xf>
    <xf numFmtId="0" fontId="37" fillId="0" borderId="17" xfId="0" applyFont="1" applyBorder="1" applyAlignment="1">
      <alignment horizontal="center" vertical="center" wrapText="1"/>
    </xf>
    <xf numFmtId="49" fontId="37" fillId="0" borderId="17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justify" vertical="center" wrapText="1"/>
    </xf>
    <xf numFmtId="192" fontId="38" fillId="0" borderId="17" xfId="0" applyNumberFormat="1" applyFont="1" applyBorder="1" applyAlignment="1">
      <alignment vertical="justify"/>
    </xf>
    <xf numFmtId="4" fontId="72" fillId="0" borderId="17" xfId="0" applyNumberFormat="1" applyFont="1" applyFill="1" applyBorder="1" applyAlignment="1">
      <alignment horizontal="right" vertical="top" wrapText="1"/>
    </xf>
    <xf numFmtId="4" fontId="20" fillId="49" borderId="17" xfId="96" applyNumberFormat="1" applyFont="1" applyFill="1" applyBorder="1" applyAlignment="1">
      <alignment horizontal="right" vertical="top"/>
      <protection/>
    </xf>
    <xf numFmtId="4" fontId="20" fillId="0" borderId="17" xfId="96" applyNumberFormat="1" applyFont="1" applyFill="1" applyBorder="1">
      <alignment vertical="top"/>
      <protection/>
    </xf>
    <xf numFmtId="4" fontId="28" fillId="0" borderId="17" xfId="96" applyNumberFormat="1" applyFont="1" applyFill="1" applyBorder="1" applyAlignment="1">
      <alignment horizontal="right" vertical="top"/>
      <protection/>
    </xf>
    <xf numFmtId="4" fontId="28" fillId="0" borderId="17" xfId="96" applyNumberFormat="1" applyFont="1" applyFill="1" applyBorder="1">
      <alignment vertical="top"/>
      <protection/>
    </xf>
    <xf numFmtId="4" fontId="28" fillId="0" borderId="17" xfId="96" applyNumberFormat="1" applyFont="1" applyBorder="1" applyAlignment="1">
      <alignment horizontal="right" vertical="top"/>
      <protection/>
    </xf>
    <xf numFmtId="4" fontId="33" fillId="0" borderId="17" xfId="0" applyNumberFormat="1" applyFont="1" applyFill="1" applyBorder="1" applyAlignment="1">
      <alignment horizontal="right" vertical="top" wrapText="1"/>
    </xf>
    <xf numFmtId="4" fontId="20" fillId="0" borderId="17" xfId="0" applyNumberFormat="1" applyFont="1" applyBorder="1" applyAlignment="1">
      <alignment vertical="justify"/>
    </xf>
    <xf numFmtId="4" fontId="20" fillId="0" borderId="17" xfId="96" applyNumberFormat="1" applyFont="1" applyBorder="1" applyAlignment="1">
      <alignment horizontal="right" vertical="top"/>
      <protection/>
    </xf>
    <xf numFmtId="49" fontId="31" fillId="49" borderId="17" xfId="0" applyNumberFormat="1" applyFont="1" applyFill="1" applyBorder="1" applyAlignment="1" applyProtection="1">
      <alignment vertical="top" wrapText="1"/>
      <protection locked="0"/>
    </xf>
    <xf numFmtId="49" fontId="39" fillId="0" borderId="17" xfId="0" applyNumberFormat="1" applyFont="1" applyBorder="1" applyAlignment="1">
      <alignment horizontal="center" vertical="top" wrapText="1"/>
    </xf>
    <xf numFmtId="49" fontId="39" fillId="0" borderId="17" xfId="0" applyNumberFormat="1" applyFont="1" applyBorder="1" applyAlignment="1">
      <alignment horizontal="left" vertical="top" wrapText="1"/>
    </xf>
    <xf numFmtId="192" fontId="40" fillId="0" borderId="17" xfId="96" applyNumberFormat="1" applyFont="1" applyBorder="1" applyAlignment="1">
      <alignment vertical="top" wrapText="1"/>
      <protection/>
    </xf>
    <xf numFmtId="49" fontId="40" fillId="0" borderId="17" xfId="0" applyNumberFormat="1" applyFont="1" applyFill="1" applyBorder="1" applyAlignment="1">
      <alignment vertical="top" wrapText="1"/>
    </xf>
    <xf numFmtId="4" fontId="41" fillId="0" borderId="17" xfId="96" applyNumberFormat="1" applyFont="1" applyBorder="1">
      <alignment vertical="top"/>
      <protection/>
    </xf>
    <xf numFmtId="4" fontId="40" fillId="0" borderId="17" xfId="96" applyNumberFormat="1" applyFont="1" applyBorder="1">
      <alignment vertical="top"/>
      <protection/>
    </xf>
    <xf numFmtId="49" fontId="31" fillId="49" borderId="17" xfId="0" applyNumberFormat="1" applyFont="1" applyFill="1" applyBorder="1" applyAlignment="1">
      <alignment vertical="top" wrapText="1"/>
    </xf>
    <xf numFmtId="4" fontId="0" fillId="0" borderId="0" xfId="0" applyNumberFormat="1" applyFont="1" applyFill="1" applyAlignment="1">
      <alignment/>
    </xf>
    <xf numFmtId="49" fontId="33" fillId="0" borderId="17" xfId="0" applyNumberFormat="1" applyFont="1" applyFill="1" applyBorder="1" applyAlignment="1">
      <alignment horizontal="center" vertical="top" wrapText="1"/>
    </xf>
    <xf numFmtId="0" fontId="28" fillId="0" borderId="17" xfId="0" applyFont="1" applyFill="1" applyBorder="1" applyAlignment="1">
      <alignment vertical="center" wrapText="1"/>
    </xf>
    <xf numFmtId="49" fontId="28" fillId="0" borderId="17" xfId="0" applyNumberFormat="1" applyFont="1" applyFill="1" applyBorder="1" applyAlignment="1" applyProtection="1">
      <alignment vertical="top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189" fontId="32" fillId="0" borderId="0" xfId="70" applyFont="1" applyFill="1" applyBorder="1" applyAlignment="1" applyProtection="1">
      <alignment horizontal="left" vertical="top" wrapText="1"/>
      <protection locked="0"/>
    </xf>
    <xf numFmtId="49" fontId="32" fillId="0" borderId="0" xfId="0" applyNumberFormat="1" applyFont="1" applyFill="1" applyBorder="1" applyAlignment="1" applyProtection="1">
      <alignment horizontal="center" vertical="top" wrapText="1"/>
      <protection locked="0"/>
    </xf>
    <xf numFmtId="0" fontId="26" fillId="0" borderId="1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19" fillId="0" borderId="20" xfId="0" applyNumberFormat="1" applyFont="1" applyFill="1" applyBorder="1" applyAlignment="1" applyProtection="1">
      <alignment horizontal="center" vertical="center" wrapText="1"/>
      <protection/>
    </xf>
    <xf numFmtId="0" fontId="19" fillId="0" borderId="21" xfId="0" applyNumberFormat="1" applyFont="1" applyFill="1" applyBorder="1" applyAlignment="1" applyProtection="1">
      <alignment horizontal="center" vertical="center" wrapText="1"/>
      <protection/>
    </xf>
    <xf numFmtId="0" fontId="26" fillId="0" borderId="2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37" fillId="0" borderId="0" xfId="0" applyNumberFormat="1" applyFont="1" applyFill="1" applyAlignment="1" applyProtection="1">
      <alignment horizontal="left" vertical="center" wrapText="1"/>
      <protection/>
    </xf>
    <xf numFmtId="0" fontId="20" fillId="0" borderId="20" xfId="0" applyNumberFormat="1" applyFont="1" applyFill="1" applyBorder="1" applyAlignment="1" applyProtection="1">
      <alignment horizontal="center" vertical="center" wrapText="1"/>
      <protection/>
    </xf>
    <xf numFmtId="0" fontId="20" fillId="0" borderId="21" xfId="0" applyNumberFormat="1" applyFont="1" applyFill="1" applyBorder="1" applyAlignment="1" applyProtection="1">
      <alignment horizontal="center" vertical="center" wrapText="1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Percent" xfId="66"/>
    <cellStyle name="Вывод" xfId="67"/>
    <cellStyle name="Вычисление" xfId="68"/>
    <cellStyle name="Hyperlink" xfId="69"/>
    <cellStyle name="Currency" xfId="70"/>
    <cellStyle name="Currency [0]" xfId="71"/>
    <cellStyle name="Добре" xfId="72"/>
    <cellStyle name="Заголовок 1" xfId="73"/>
    <cellStyle name="Заголовок 2" xfId="74"/>
    <cellStyle name="Заголовок 3" xfId="75"/>
    <cellStyle name="Заголовок 4" xfId="76"/>
    <cellStyle name="Звичайний 10" xfId="77"/>
    <cellStyle name="Звичайний 11" xfId="78"/>
    <cellStyle name="Звичайний 12" xfId="79"/>
    <cellStyle name="Звичайний 13" xfId="80"/>
    <cellStyle name="Звичайний 14" xfId="81"/>
    <cellStyle name="Звичайний 15" xfId="82"/>
    <cellStyle name="Звичайний 16" xfId="83"/>
    <cellStyle name="Звичайний 17" xfId="84"/>
    <cellStyle name="Звичайний 18" xfId="85"/>
    <cellStyle name="Звичайний 19" xfId="86"/>
    <cellStyle name="Звичайний 2" xfId="87"/>
    <cellStyle name="Звичайний 20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ичайний_Додаток _ 3 зм_ни 4575" xfId="96"/>
    <cellStyle name="Зв'язана клітинка" xfId="97"/>
    <cellStyle name="Итог" xfId="98"/>
    <cellStyle name="Контрольна клітинка" xfId="99"/>
    <cellStyle name="Контрольная ячейка" xfId="100"/>
    <cellStyle name="Назва" xfId="101"/>
    <cellStyle name="Название" xfId="102"/>
    <cellStyle name="Нейтральный" xfId="103"/>
    <cellStyle name="Обчислення" xfId="104"/>
    <cellStyle name="Обычный 2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4"/>
  <sheetViews>
    <sheetView tabSelected="1" view="pageBreakPreview" zoomScaleSheetLayoutView="100" zoomScalePageLayoutView="0" workbookViewId="0" topLeftCell="B1">
      <pane xSplit="5" ySplit="6" topLeftCell="G121" activePane="bottomRight" state="frozen"/>
      <selection pane="topLeft" activeCell="B1" sqref="B1"/>
      <selection pane="topRight" activeCell="G1" sqref="G1"/>
      <selection pane="bottomLeft" activeCell="B7" sqref="B7"/>
      <selection pane="bottomRight" activeCell="F1" sqref="F1"/>
    </sheetView>
  </sheetViews>
  <sheetFormatPr defaultColWidth="9.16015625" defaultRowHeight="12.75"/>
  <cols>
    <col min="1" max="1" width="3.83203125" style="3" hidden="1" customWidth="1"/>
    <col min="2" max="2" width="14.16015625" style="7" customWidth="1"/>
    <col min="3" max="3" width="14.5" style="7" customWidth="1"/>
    <col min="4" max="4" width="16.5" style="7" customWidth="1"/>
    <col min="5" max="5" width="50.83203125" style="3" customWidth="1"/>
    <col min="6" max="6" width="68.5" style="3" customWidth="1"/>
    <col min="7" max="7" width="27.33203125" style="3" customWidth="1"/>
    <col min="8" max="8" width="18.16015625" style="3" bestFit="1" customWidth="1"/>
    <col min="9" max="10" width="16.33203125" style="3" customWidth="1"/>
    <col min="11" max="11" width="15.83203125" style="3" customWidth="1"/>
    <col min="12" max="13" width="11.66015625" style="2" bestFit="1" customWidth="1"/>
    <col min="14" max="16384" width="9.16015625" style="2" customWidth="1"/>
  </cols>
  <sheetData>
    <row r="1" spans="7:11" ht="63" customHeight="1">
      <c r="G1" s="89" t="s">
        <v>215</v>
      </c>
      <c r="H1" s="89"/>
      <c r="I1" s="89"/>
      <c r="J1" s="89"/>
      <c r="K1" s="89"/>
    </row>
    <row r="2" spans="7:11" ht="13.5">
      <c r="G2" s="39"/>
      <c r="H2" s="39"/>
      <c r="I2" s="39"/>
      <c r="J2" s="39"/>
      <c r="K2" s="39"/>
    </row>
    <row r="3" spans="1:11" ht="22.5">
      <c r="A3" s="1"/>
      <c r="B3" s="80" t="s">
        <v>117</v>
      </c>
      <c r="C3" s="80"/>
      <c r="D3" s="80"/>
      <c r="E3" s="80"/>
      <c r="F3" s="80"/>
      <c r="G3" s="80"/>
      <c r="H3" s="80"/>
      <c r="I3" s="80"/>
      <c r="J3" s="80"/>
      <c r="K3" s="80"/>
    </row>
    <row r="4" spans="2:11" ht="17.25">
      <c r="B4" s="8"/>
      <c r="C4" s="8"/>
      <c r="D4" s="8"/>
      <c r="E4" s="4"/>
      <c r="F4" s="10"/>
      <c r="G4" s="10"/>
      <c r="H4" s="10"/>
      <c r="I4" s="10"/>
      <c r="J4" s="11"/>
      <c r="K4" s="5" t="s">
        <v>2</v>
      </c>
    </row>
    <row r="5" spans="1:11" ht="28.5" customHeight="1">
      <c r="A5" s="9"/>
      <c r="B5" s="85" t="s">
        <v>79</v>
      </c>
      <c r="C5" s="85" t="s">
        <v>80</v>
      </c>
      <c r="D5" s="85" t="s">
        <v>81</v>
      </c>
      <c r="E5" s="85" t="s">
        <v>82</v>
      </c>
      <c r="F5" s="87" t="s">
        <v>83</v>
      </c>
      <c r="G5" s="87" t="s">
        <v>84</v>
      </c>
      <c r="H5" s="87" t="s">
        <v>85</v>
      </c>
      <c r="I5" s="90" t="s">
        <v>0</v>
      </c>
      <c r="J5" s="83" t="s">
        <v>1</v>
      </c>
      <c r="K5" s="84"/>
    </row>
    <row r="6" spans="1:11" ht="70.5" customHeight="1">
      <c r="A6" s="9"/>
      <c r="B6" s="86"/>
      <c r="C6" s="86"/>
      <c r="D6" s="86"/>
      <c r="E6" s="86"/>
      <c r="F6" s="88"/>
      <c r="G6" s="88"/>
      <c r="H6" s="88"/>
      <c r="I6" s="91"/>
      <c r="J6" s="6" t="s">
        <v>86</v>
      </c>
      <c r="K6" s="6" t="s">
        <v>87</v>
      </c>
    </row>
    <row r="7" spans="1:11" ht="15">
      <c r="A7" s="9"/>
      <c r="B7" s="17">
        <v>1</v>
      </c>
      <c r="C7" s="17">
        <v>2</v>
      </c>
      <c r="D7" s="17">
        <v>3</v>
      </c>
      <c r="E7" s="17">
        <v>4</v>
      </c>
      <c r="F7" s="6">
        <v>5</v>
      </c>
      <c r="G7" s="6">
        <v>6</v>
      </c>
      <c r="H7" s="6">
        <v>7</v>
      </c>
      <c r="I7" s="21">
        <v>8</v>
      </c>
      <c r="J7" s="6">
        <v>9</v>
      </c>
      <c r="K7" s="6">
        <v>10</v>
      </c>
    </row>
    <row r="8" spans="1:11" ht="15">
      <c r="A8" s="9"/>
      <c r="B8" s="13" t="s">
        <v>36</v>
      </c>
      <c r="C8" s="13"/>
      <c r="D8" s="13"/>
      <c r="E8" s="74" t="s">
        <v>37</v>
      </c>
      <c r="F8" s="18" t="s">
        <v>85</v>
      </c>
      <c r="G8" s="18"/>
      <c r="H8" s="32">
        <f aca="true" t="shared" si="0" ref="H8:H78">I8+J8</f>
        <v>370000</v>
      </c>
      <c r="I8" s="32">
        <f aca="true" t="shared" si="1" ref="I8:K9">I9</f>
        <v>125000</v>
      </c>
      <c r="J8" s="32">
        <f t="shared" si="1"/>
        <v>245000</v>
      </c>
      <c r="K8" s="32">
        <f t="shared" si="1"/>
        <v>245000</v>
      </c>
    </row>
    <row r="9" spans="1:11" ht="15">
      <c r="A9" s="9"/>
      <c r="B9" s="13" t="s">
        <v>38</v>
      </c>
      <c r="C9" s="13"/>
      <c r="D9" s="13"/>
      <c r="E9" s="74" t="s">
        <v>37</v>
      </c>
      <c r="F9" s="18" t="s">
        <v>85</v>
      </c>
      <c r="G9" s="18"/>
      <c r="H9" s="32">
        <f t="shared" si="0"/>
        <v>370000</v>
      </c>
      <c r="I9" s="32">
        <f t="shared" si="1"/>
        <v>125000</v>
      </c>
      <c r="J9" s="32">
        <f t="shared" si="1"/>
        <v>245000</v>
      </c>
      <c r="K9" s="32">
        <f t="shared" si="1"/>
        <v>245000</v>
      </c>
    </row>
    <row r="10" spans="1:11" ht="30.75">
      <c r="A10" s="9"/>
      <c r="B10" s="38" t="s">
        <v>39</v>
      </c>
      <c r="C10" s="38" t="s">
        <v>40</v>
      </c>
      <c r="D10" s="38" t="s">
        <v>6</v>
      </c>
      <c r="E10" s="44" t="s">
        <v>41</v>
      </c>
      <c r="F10" s="25" t="s">
        <v>153</v>
      </c>
      <c r="G10" s="20" t="s">
        <v>160</v>
      </c>
      <c r="H10" s="30">
        <f t="shared" si="0"/>
        <v>370000</v>
      </c>
      <c r="I10" s="63">
        <v>125000</v>
      </c>
      <c r="J10" s="36">
        <v>245000</v>
      </c>
      <c r="K10" s="36">
        <f>J10</f>
        <v>245000</v>
      </c>
    </row>
    <row r="11" spans="1:11" s="15" customFormat="1" ht="31.5" customHeight="1">
      <c r="A11" s="14"/>
      <c r="B11" s="13" t="s">
        <v>42</v>
      </c>
      <c r="C11" s="13"/>
      <c r="D11" s="48"/>
      <c r="E11" s="49" t="s">
        <v>9</v>
      </c>
      <c r="F11" s="18" t="s">
        <v>85</v>
      </c>
      <c r="G11" s="18"/>
      <c r="H11" s="32">
        <f t="shared" si="0"/>
        <v>8645082</v>
      </c>
      <c r="I11" s="32">
        <f>I12</f>
        <v>4975082</v>
      </c>
      <c r="J11" s="32">
        <f>J12</f>
        <v>3670000</v>
      </c>
      <c r="K11" s="32">
        <f>K12</f>
        <v>3670000</v>
      </c>
    </row>
    <row r="12" spans="1:11" s="15" customFormat="1" ht="31.5" customHeight="1">
      <c r="A12" s="14"/>
      <c r="B12" s="13" t="s">
        <v>43</v>
      </c>
      <c r="C12" s="13"/>
      <c r="D12" s="48"/>
      <c r="E12" s="49" t="s">
        <v>9</v>
      </c>
      <c r="F12" s="18" t="s">
        <v>85</v>
      </c>
      <c r="G12" s="18"/>
      <c r="H12" s="32">
        <f t="shared" si="0"/>
        <v>8645082</v>
      </c>
      <c r="I12" s="32">
        <f>I13+I14+I15+I16+I17+I18+I19+I20+I25+I29+I30</f>
        <v>4975082</v>
      </c>
      <c r="J12" s="32">
        <f>J13+J14+J15+J16+J17+J18+J19+J20+J25+J29+J30</f>
        <v>3670000</v>
      </c>
      <c r="K12" s="32">
        <f>K13+K14+K15+K16+K17+K18+K19+K20+K25+K29+K30</f>
        <v>3670000</v>
      </c>
    </row>
    <row r="13" spans="1:11" s="15" customFormat="1" ht="31.5" customHeight="1">
      <c r="A13" s="14"/>
      <c r="B13" s="38" t="s">
        <v>186</v>
      </c>
      <c r="C13" s="38" t="s">
        <v>40</v>
      </c>
      <c r="D13" s="38" t="s">
        <v>6</v>
      </c>
      <c r="E13" s="44" t="s">
        <v>41</v>
      </c>
      <c r="F13" s="25" t="s">
        <v>153</v>
      </c>
      <c r="G13" s="20" t="s">
        <v>160</v>
      </c>
      <c r="H13" s="30">
        <f>I13+J13</f>
        <v>339000</v>
      </c>
      <c r="I13" s="63">
        <v>324000</v>
      </c>
      <c r="J13" s="36">
        <v>15000</v>
      </c>
      <c r="K13" s="36">
        <f>J13</f>
        <v>15000</v>
      </c>
    </row>
    <row r="14" spans="1:11" s="15" customFormat="1" ht="30.75">
      <c r="A14" s="14"/>
      <c r="B14" s="38" t="s">
        <v>136</v>
      </c>
      <c r="C14" s="38" t="s">
        <v>137</v>
      </c>
      <c r="D14" s="38" t="s">
        <v>138</v>
      </c>
      <c r="E14" s="44" t="s">
        <v>139</v>
      </c>
      <c r="F14" s="45" t="s">
        <v>140</v>
      </c>
      <c r="G14" s="20" t="s">
        <v>135</v>
      </c>
      <c r="H14" s="33">
        <f t="shared" si="0"/>
        <v>200000</v>
      </c>
      <c r="I14" s="31">
        <v>200000</v>
      </c>
      <c r="J14" s="33"/>
      <c r="K14" s="33"/>
    </row>
    <row r="15" spans="2:13" ht="49.5" customHeight="1">
      <c r="B15" s="38" t="s">
        <v>130</v>
      </c>
      <c r="C15" s="38" t="s">
        <v>131</v>
      </c>
      <c r="D15" s="38" t="s">
        <v>40</v>
      </c>
      <c r="E15" s="44" t="s">
        <v>141</v>
      </c>
      <c r="F15" s="47" t="s">
        <v>142</v>
      </c>
      <c r="G15" s="20" t="s">
        <v>144</v>
      </c>
      <c r="H15" s="33">
        <f t="shared" si="0"/>
        <v>70000</v>
      </c>
      <c r="I15" s="31">
        <v>70000</v>
      </c>
      <c r="J15" s="33"/>
      <c r="K15" s="33"/>
      <c r="L15" s="75"/>
      <c r="M15" s="75"/>
    </row>
    <row r="16" spans="2:11" ht="45.75" customHeight="1">
      <c r="B16" s="38" t="s">
        <v>130</v>
      </c>
      <c r="C16" s="38" t="s">
        <v>131</v>
      </c>
      <c r="D16" s="38" t="s">
        <v>40</v>
      </c>
      <c r="E16" s="44" t="s">
        <v>141</v>
      </c>
      <c r="F16" s="45" t="s">
        <v>143</v>
      </c>
      <c r="G16" s="20" t="s">
        <v>145</v>
      </c>
      <c r="H16" s="33">
        <f t="shared" si="0"/>
        <v>1000000</v>
      </c>
      <c r="I16" s="31">
        <v>1000000</v>
      </c>
      <c r="J16" s="33"/>
      <c r="K16" s="33"/>
    </row>
    <row r="17" spans="2:11" ht="51.75" customHeight="1">
      <c r="B17" s="38" t="s">
        <v>130</v>
      </c>
      <c r="C17" s="38" t="s">
        <v>131</v>
      </c>
      <c r="D17" s="38" t="s">
        <v>40</v>
      </c>
      <c r="E17" s="44" t="s">
        <v>141</v>
      </c>
      <c r="F17" s="25" t="s">
        <v>146</v>
      </c>
      <c r="G17" s="20" t="s">
        <v>147</v>
      </c>
      <c r="H17" s="33">
        <f t="shared" si="0"/>
        <v>610000</v>
      </c>
      <c r="I17" s="31">
        <v>610000</v>
      </c>
      <c r="J17" s="33"/>
      <c r="K17" s="33"/>
    </row>
    <row r="18" spans="2:11" ht="51.75" customHeight="1">
      <c r="B18" s="38" t="s">
        <v>130</v>
      </c>
      <c r="C18" s="38" t="s">
        <v>131</v>
      </c>
      <c r="D18" s="38" t="s">
        <v>40</v>
      </c>
      <c r="E18" s="44" t="s">
        <v>141</v>
      </c>
      <c r="F18" s="25" t="s">
        <v>148</v>
      </c>
      <c r="G18" s="20" t="s">
        <v>149</v>
      </c>
      <c r="H18" s="33">
        <f t="shared" si="0"/>
        <v>198000</v>
      </c>
      <c r="I18" s="31">
        <v>198000</v>
      </c>
      <c r="J18" s="33"/>
      <c r="K18" s="33"/>
    </row>
    <row r="19" spans="2:11" ht="51.75" customHeight="1">
      <c r="B19" s="38" t="s">
        <v>130</v>
      </c>
      <c r="C19" s="38" t="s">
        <v>131</v>
      </c>
      <c r="D19" s="38" t="s">
        <v>40</v>
      </c>
      <c r="E19" s="44" t="s">
        <v>141</v>
      </c>
      <c r="F19" s="25" t="s">
        <v>150</v>
      </c>
      <c r="G19" s="20" t="s">
        <v>151</v>
      </c>
      <c r="H19" s="33">
        <f t="shared" si="0"/>
        <v>489982</v>
      </c>
      <c r="I19" s="31">
        <v>489982</v>
      </c>
      <c r="J19" s="33"/>
      <c r="K19" s="33"/>
    </row>
    <row r="20" spans="2:11" ht="51.75" customHeight="1">
      <c r="B20" s="38" t="s">
        <v>130</v>
      </c>
      <c r="C20" s="38" t="s">
        <v>131</v>
      </c>
      <c r="D20" s="38" t="s">
        <v>40</v>
      </c>
      <c r="E20" s="44" t="s">
        <v>132</v>
      </c>
      <c r="F20" s="47" t="s">
        <v>153</v>
      </c>
      <c r="G20" s="20" t="s">
        <v>160</v>
      </c>
      <c r="H20" s="33">
        <f t="shared" si="0"/>
        <v>655000</v>
      </c>
      <c r="I20" s="31">
        <f>I21+I22+I23+I24</f>
        <v>200000</v>
      </c>
      <c r="J20" s="31">
        <f>J21+J22+J23+J24</f>
        <v>455000</v>
      </c>
      <c r="K20" s="31">
        <f>K21+K22+K23+K24</f>
        <v>455000</v>
      </c>
    </row>
    <row r="21" spans="2:11" ht="15.75">
      <c r="B21" s="38"/>
      <c r="C21" s="38"/>
      <c r="D21" s="38"/>
      <c r="E21" s="44"/>
      <c r="F21" s="70" t="s">
        <v>183</v>
      </c>
      <c r="G21" s="71"/>
      <c r="H21" s="72">
        <f>I21+J21</f>
        <v>400000</v>
      </c>
      <c r="I21" s="73">
        <v>200000</v>
      </c>
      <c r="J21" s="73">
        <v>200000</v>
      </c>
      <c r="K21" s="73">
        <f>J21</f>
        <v>200000</v>
      </c>
    </row>
    <row r="22" spans="2:11" ht="15.75">
      <c r="B22" s="38"/>
      <c r="C22" s="38"/>
      <c r="D22" s="38"/>
      <c r="E22" s="44"/>
      <c r="F22" s="70" t="s">
        <v>184</v>
      </c>
      <c r="G22" s="71"/>
      <c r="H22" s="72">
        <f>I22+J22</f>
        <v>120000</v>
      </c>
      <c r="I22" s="73"/>
      <c r="J22" s="73">
        <v>120000</v>
      </c>
      <c r="K22" s="73">
        <f>J22</f>
        <v>120000</v>
      </c>
    </row>
    <row r="23" spans="2:11" ht="30.75">
      <c r="B23" s="38"/>
      <c r="C23" s="38"/>
      <c r="D23" s="38"/>
      <c r="E23" s="44"/>
      <c r="F23" s="70" t="s">
        <v>185</v>
      </c>
      <c r="G23" s="71"/>
      <c r="H23" s="72">
        <f>I23+J23</f>
        <v>35000</v>
      </c>
      <c r="I23" s="73"/>
      <c r="J23" s="73">
        <v>35000</v>
      </c>
      <c r="K23" s="73">
        <f>J23</f>
        <v>35000</v>
      </c>
    </row>
    <row r="24" spans="2:11" ht="30.75">
      <c r="B24" s="38"/>
      <c r="C24" s="38"/>
      <c r="D24" s="38"/>
      <c r="E24" s="44"/>
      <c r="F24" s="46" t="s">
        <v>187</v>
      </c>
      <c r="G24" s="71"/>
      <c r="H24" s="72">
        <f>I24+J24</f>
        <v>100000</v>
      </c>
      <c r="I24" s="73"/>
      <c r="J24" s="73">
        <v>100000</v>
      </c>
      <c r="K24" s="73">
        <f>J24</f>
        <v>100000</v>
      </c>
    </row>
    <row r="25" spans="2:11" ht="62.25">
      <c r="B25" s="38" t="s">
        <v>130</v>
      </c>
      <c r="C25" s="38" t="s">
        <v>131</v>
      </c>
      <c r="D25" s="38" t="s">
        <v>40</v>
      </c>
      <c r="E25" s="44" t="s">
        <v>132</v>
      </c>
      <c r="F25" s="25" t="s">
        <v>182</v>
      </c>
      <c r="G25" s="20" t="s">
        <v>154</v>
      </c>
      <c r="H25" s="33">
        <f t="shared" si="0"/>
        <v>1883100</v>
      </c>
      <c r="I25" s="31">
        <f>I26+I27+I28</f>
        <v>1883100</v>
      </c>
      <c r="J25" s="33"/>
      <c r="K25" s="33"/>
    </row>
    <row r="26" spans="2:11" ht="15.75">
      <c r="B26" s="68"/>
      <c r="C26" s="68"/>
      <c r="D26" s="68"/>
      <c r="E26" s="69"/>
      <c r="F26" s="70" t="s">
        <v>183</v>
      </c>
      <c r="G26" s="71"/>
      <c r="H26" s="72">
        <f t="shared" si="0"/>
        <v>1800000</v>
      </c>
      <c r="I26" s="73">
        <v>1800000</v>
      </c>
      <c r="J26" s="72"/>
      <c r="K26" s="72"/>
    </row>
    <row r="27" spans="2:11" ht="15.75">
      <c r="B27" s="68"/>
      <c r="C27" s="68"/>
      <c r="D27" s="68"/>
      <c r="E27" s="69"/>
      <c r="F27" s="70" t="s">
        <v>184</v>
      </c>
      <c r="G27" s="71"/>
      <c r="H27" s="72">
        <f t="shared" si="0"/>
        <v>72500</v>
      </c>
      <c r="I27" s="73">
        <v>72500</v>
      </c>
      <c r="J27" s="72"/>
      <c r="K27" s="72"/>
    </row>
    <row r="28" spans="2:11" ht="30.75">
      <c r="B28" s="68"/>
      <c r="C28" s="68"/>
      <c r="D28" s="68"/>
      <c r="E28" s="69"/>
      <c r="F28" s="70" t="s">
        <v>185</v>
      </c>
      <c r="G28" s="71"/>
      <c r="H28" s="72">
        <f t="shared" si="0"/>
        <v>10600</v>
      </c>
      <c r="I28" s="73">
        <v>10600</v>
      </c>
      <c r="J28" s="72"/>
      <c r="K28" s="72"/>
    </row>
    <row r="29" spans="2:11" ht="46.5">
      <c r="B29" s="38" t="s">
        <v>130</v>
      </c>
      <c r="C29" s="38" t="s">
        <v>131</v>
      </c>
      <c r="D29" s="38" t="s">
        <v>40</v>
      </c>
      <c r="E29" s="44" t="s">
        <v>132</v>
      </c>
      <c r="F29" s="45" t="s">
        <v>155</v>
      </c>
      <c r="G29" s="20" t="s">
        <v>159</v>
      </c>
      <c r="H29" s="33">
        <f t="shared" si="0"/>
        <v>3000000</v>
      </c>
      <c r="I29" s="50"/>
      <c r="J29" s="31">
        <v>3000000</v>
      </c>
      <c r="K29" s="31">
        <v>3000000</v>
      </c>
    </row>
    <row r="30" spans="2:11" ht="47.25" customHeight="1">
      <c r="B30" s="38" t="s">
        <v>130</v>
      </c>
      <c r="C30" s="38" t="s">
        <v>131</v>
      </c>
      <c r="D30" s="38" t="s">
        <v>40</v>
      </c>
      <c r="E30" s="44" t="s">
        <v>132</v>
      </c>
      <c r="F30" s="45" t="s">
        <v>133</v>
      </c>
      <c r="G30" s="20" t="s">
        <v>135</v>
      </c>
      <c r="H30" s="33">
        <f t="shared" si="0"/>
        <v>200000</v>
      </c>
      <c r="I30" s="31"/>
      <c r="J30" s="31">
        <f>J31</f>
        <v>200000</v>
      </c>
      <c r="K30" s="31">
        <f>K31</f>
        <v>200000</v>
      </c>
    </row>
    <row r="31" spans="2:11" ht="30.75">
      <c r="B31" s="28"/>
      <c r="C31" s="28"/>
      <c r="D31" s="28"/>
      <c r="E31" s="29"/>
      <c r="F31" s="46" t="s">
        <v>134</v>
      </c>
      <c r="G31" s="20"/>
      <c r="H31" s="33">
        <f t="shared" si="0"/>
        <v>200000</v>
      </c>
      <c r="I31" s="31"/>
      <c r="J31" s="31">
        <v>200000</v>
      </c>
      <c r="K31" s="31">
        <v>200000</v>
      </c>
    </row>
    <row r="32" spans="2:11" ht="34.5" customHeight="1">
      <c r="B32" s="13" t="s">
        <v>32</v>
      </c>
      <c r="C32" s="13"/>
      <c r="D32" s="48"/>
      <c r="E32" s="16" t="s">
        <v>78</v>
      </c>
      <c r="F32" s="18" t="s">
        <v>85</v>
      </c>
      <c r="G32" s="18"/>
      <c r="H32" s="59">
        <f t="shared" si="0"/>
        <v>704671</v>
      </c>
      <c r="I32" s="59">
        <f>I33</f>
        <v>43100</v>
      </c>
      <c r="J32" s="59">
        <f>J33</f>
        <v>661571</v>
      </c>
      <c r="K32" s="59">
        <f>K33</f>
        <v>661571</v>
      </c>
    </row>
    <row r="33" spans="2:11" ht="34.5" customHeight="1">
      <c r="B33" s="13" t="s">
        <v>33</v>
      </c>
      <c r="C33" s="13"/>
      <c r="D33" s="48"/>
      <c r="E33" s="16" t="s">
        <v>78</v>
      </c>
      <c r="F33" s="18" t="s">
        <v>85</v>
      </c>
      <c r="G33" s="18"/>
      <c r="H33" s="59">
        <f t="shared" si="0"/>
        <v>704671</v>
      </c>
      <c r="I33" s="59">
        <f>I35+I36+I34</f>
        <v>43100</v>
      </c>
      <c r="J33" s="59">
        <f>J35+J36+J34</f>
        <v>661571</v>
      </c>
      <c r="K33" s="59">
        <f>K35+K36+K34</f>
        <v>661571</v>
      </c>
    </row>
    <row r="34" spans="2:11" ht="128.25" customHeight="1">
      <c r="B34" s="38" t="s">
        <v>199</v>
      </c>
      <c r="C34" s="76" t="s">
        <v>200</v>
      </c>
      <c r="D34" s="76" t="s">
        <v>201</v>
      </c>
      <c r="E34" s="77" t="s">
        <v>202</v>
      </c>
      <c r="F34" s="20" t="s">
        <v>197</v>
      </c>
      <c r="G34" s="20" t="s">
        <v>198</v>
      </c>
      <c r="H34" s="33">
        <f>I34+J34</f>
        <v>626571</v>
      </c>
      <c r="I34" s="63"/>
      <c r="J34" s="36">
        <v>626571</v>
      </c>
      <c r="K34" s="36">
        <f>J34</f>
        <v>626571</v>
      </c>
    </row>
    <row r="35" spans="2:11" ht="62.25">
      <c r="B35" s="38" t="s">
        <v>161</v>
      </c>
      <c r="C35" s="38" t="s">
        <v>131</v>
      </c>
      <c r="D35" s="38" t="s">
        <v>40</v>
      </c>
      <c r="E35" s="44" t="s">
        <v>132</v>
      </c>
      <c r="F35" s="25" t="s">
        <v>152</v>
      </c>
      <c r="G35" s="20" t="s">
        <v>154</v>
      </c>
      <c r="H35" s="30">
        <f t="shared" si="0"/>
        <v>43100</v>
      </c>
      <c r="I35" s="63">
        <v>43100</v>
      </c>
      <c r="J35" s="36"/>
      <c r="K35" s="30"/>
    </row>
    <row r="36" spans="2:11" ht="45.75" customHeight="1">
      <c r="B36" s="38" t="s">
        <v>161</v>
      </c>
      <c r="C36" s="38" t="s">
        <v>131</v>
      </c>
      <c r="D36" s="38" t="s">
        <v>40</v>
      </c>
      <c r="E36" s="44" t="s">
        <v>132</v>
      </c>
      <c r="F36" s="47" t="s">
        <v>153</v>
      </c>
      <c r="G36" s="20" t="s">
        <v>160</v>
      </c>
      <c r="H36" s="30">
        <f t="shared" si="0"/>
        <v>35000</v>
      </c>
      <c r="I36" s="63"/>
      <c r="J36" s="36">
        <v>35000</v>
      </c>
      <c r="K36" s="36">
        <f>J36</f>
        <v>35000</v>
      </c>
    </row>
    <row r="37" spans="2:11" ht="30.75">
      <c r="B37" s="13" t="s">
        <v>66</v>
      </c>
      <c r="C37" s="13"/>
      <c r="D37" s="13"/>
      <c r="E37" s="49" t="s">
        <v>67</v>
      </c>
      <c r="F37" s="18" t="s">
        <v>85</v>
      </c>
      <c r="G37" s="18"/>
      <c r="H37" s="59">
        <f t="shared" si="0"/>
        <v>258420</v>
      </c>
      <c r="I37" s="59">
        <f>I38</f>
        <v>43100</v>
      </c>
      <c r="J37" s="59">
        <f>J38</f>
        <v>215320</v>
      </c>
      <c r="K37" s="59">
        <f>K38</f>
        <v>215320</v>
      </c>
    </row>
    <row r="38" spans="2:11" ht="30.75">
      <c r="B38" s="13" t="s">
        <v>68</v>
      </c>
      <c r="C38" s="13"/>
      <c r="D38" s="13"/>
      <c r="E38" s="49" t="s">
        <v>67</v>
      </c>
      <c r="F38" s="18" t="s">
        <v>85</v>
      </c>
      <c r="G38" s="18"/>
      <c r="H38" s="59">
        <f t="shared" si="0"/>
        <v>258420</v>
      </c>
      <c r="I38" s="59">
        <f>SUM(I39:I41)</f>
        <v>43100</v>
      </c>
      <c r="J38" s="59">
        <f>SUM(J39:J41)</f>
        <v>215320</v>
      </c>
      <c r="K38" s="59">
        <f>SUM(K39:K41)</f>
        <v>215320</v>
      </c>
    </row>
    <row r="39" spans="2:11" ht="30.75">
      <c r="B39" s="38" t="s">
        <v>203</v>
      </c>
      <c r="C39" s="76">
        <v>2020</v>
      </c>
      <c r="D39" s="76" t="s">
        <v>204</v>
      </c>
      <c r="E39" s="78" t="s">
        <v>205</v>
      </c>
      <c r="F39" s="20" t="s">
        <v>197</v>
      </c>
      <c r="G39" s="20" t="s">
        <v>198</v>
      </c>
      <c r="H39" s="30">
        <f>I39+J39</f>
        <v>180320</v>
      </c>
      <c r="I39" s="63"/>
      <c r="J39" s="36">
        <v>180320</v>
      </c>
      <c r="K39" s="36">
        <v>180320</v>
      </c>
    </row>
    <row r="40" spans="2:11" ht="62.25">
      <c r="B40" s="38" t="s">
        <v>162</v>
      </c>
      <c r="C40" s="38" t="s">
        <v>131</v>
      </c>
      <c r="D40" s="38" t="s">
        <v>40</v>
      </c>
      <c r="E40" s="44" t="s">
        <v>132</v>
      </c>
      <c r="F40" s="25" t="s">
        <v>152</v>
      </c>
      <c r="G40" s="20" t="s">
        <v>154</v>
      </c>
      <c r="H40" s="30">
        <f>I40+J40</f>
        <v>43100</v>
      </c>
      <c r="I40" s="63">
        <v>43100</v>
      </c>
      <c r="J40" s="36"/>
      <c r="K40" s="30"/>
    </row>
    <row r="41" spans="2:11" ht="48" customHeight="1">
      <c r="B41" s="38" t="s">
        <v>162</v>
      </c>
      <c r="C41" s="38" t="s">
        <v>131</v>
      </c>
      <c r="D41" s="38" t="s">
        <v>40</v>
      </c>
      <c r="E41" s="44" t="s">
        <v>132</v>
      </c>
      <c r="F41" s="47" t="s">
        <v>153</v>
      </c>
      <c r="G41" s="20" t="s">
        <v>160</v>
      </c>
      <c r="H41" s="30">
        <f>I41+J41</f>
        <v>35000</v>
      </c>
      <c r="I41" s="63"/>
      <c r="J41" s="36">
        <v>35000</v>
      </c>
      <c r="K41" s="36">
        <f>J41</f>
        <v>35000</v>
      </c>
    </row>
    <row r="42" spans="2:11" ht="30.75">
      <c r="B42" s="13" t="s">
        <v>54</v>
      </c>
      <c r="C42" s="13"/>
      <c r="D42" s="13"/>
      <c r="E42" s="16" t="s">
        <v>55</v>
      </c>
      <c r="F42" s="18" t="s">
        <v>85</v>
      </c>
      <c r="G42" s="18"/>
      <c r="H42" s="59">
        <f t="shared" si="0"/>
        <v>14999074</v>
      </c>
      <c r="I42" s="59">
        <f>I43</f>
        <v>14587128</v>
      </c>
      <c r="J42" s="59">
        <f>J43</f>
        <v>411946</v>
      </c>
      <c r="K42" s="59">
        <f>K43</f>
        <v>411946</v>
      </c>
    </row>
    <row r="43" spans="2:11" ht="30.75">
      <c r="B43" s="13" t="s">
        <v>56</v>
      </c>
      <c r="C43" s="13"/>
      <c r="D43" s="13"/>
      <c r="E43" s="16" t="s">
        <v>55</v>
      </c>
      <c r="F43" s="18" t="s">
        <v>85</v>
      </c>
      <c r="G43" s="18"/>
      <c r="H43" s="59">
        <f t="shared" si="0"/>
        <v>14999074</v>
      </c>
      <c r="I43" s="59">
        <f>SUM(I44:I50)</f>
        <v>14587128</v>
      </c>
      <c r="J43" s="59">
        <f>SUM(J44:J50)</f>
        <v>411946</v>
      </c>
      <c r="K43" s="59">
        <f>SUM(K44:K50)</f>
        <v>411946</v>
      </c>
    </row>
    <row r="44" spans="2:11" ht="30.75">
      <c r="B44" s="38" t="s">
        <v>57</v>
      </c>
      <c r="C44" s="40">
        <v>3121</v>
      </c>
      <c r="D44" s="41" t="s">
        <v>4</v>
      </c>
      <c r="E44" s="42" t="s">
        <v>58</v>
      </c>
      <c r="F44" s="51" t="s">
        <v>11</v>
      </c>
      <c r="G44" s="27" t="s">
        <v>106</v>
      </c>
      <c r="H44" s="30">
        <f>I44+J44</f>
        <v>54300</v>
      </c>
      <c r="I44" s="63">
        <v>54300</v>
      </c>
      <c r="J44" s="36"/>
      <c r="K44" s="30"/>
    </row>
    <row r="45" spans="2:11" ht="78">
      <c r="B45" s="34" t="s">
        <v>129</v>
      </c>
      <c r="C45" s="34" t="s">
        <v>100</v>
      </c>
      <c r="D45" s="34" t="s">
        <v>4</v>
      </c>
      <c r="E45" s="35" t="s">
        <v>101</v>
      </c>
      <c r="F45" s="27" t="s">
        <v>102</v>
      </c>
      <c r="G45" s="27" t="s">
        <v>107</v>
      </c>
      <c r="H45" s="60">
        <f>I45+J45</f>
        <v>8603328</v>
      </c>
      <c r="I45" s="61">
        <f>694910+7500000+408418</f>
        <v>8603328</v>
      </c>
      <c r="J45" s="62"/>
      <c r="K45" s="60"/>
    </row>
    <row r="46" spans="2:11" ht="46.5">
      <c r="B46" s="38" t="s">
        <v>59</v>
      </c>
      <c r="C46" s="40">
        <v>3241</v>
      </c>
      <c r="D46" s="41" t="s">
        <v>5</v>
      </c>
      <c r="E46" s="42" t="s">
        <v>53</v>
      </c>
      <c r="F46" s="27" t="s">
        <v>102</v>
      </c>
      <c r="G46" s="27" t="s">
        <v>107</v>
      </c>
      <c r="H46" s="60">
        <f>I46+J46</f>
        <v>799700</v>
      </c>
      <c r="I46" s="61">
        <v>799700</v>
      </c>
      <c r="J46" s="62"/>
      <c r="K46" s="60"/>
    </row>
    <row r="47" spans="2:11" ht="30.75">
      <c r="B47" s="38" t="s">
        <v>59</v>
      </c>
      <c r="C47" s="40">
        <v>3241</v>
      </c>
      <c r="D47" s="41" t="s">
        <v>5</v>
      </c>
      <c r="E47" s="42" t="s">
        <v>53</v>
      </c>
      <c r="F47" s="43" t="s">
        <v>62</v>
      </c>
      <c r="G47" s="27" t="s">
        <v>115</v>
      </c>
      <c r="H47" s="30">
        <f>I47+J47</f>
        <v>2638946</v>
      </c>
      <c r="I47" s="63">
        <f>1945500+316500</f>
        <v>2262000</v>
      </c>
      <c r="J47" s="36">
        <f>286946+90000</f>
        <v>376946</v>
      </c>
      <c r="K47" s="36">
        <f>286946+90000</f>
        <v>376946</v>
      </c>
    </row>
    <row r="48" spans="2:11" ht="30.75">
      <c r="B48" s="38" t="s">
        <v>60</v>
      </c>
      <c r="C48" s="40">
        <v>3242</v>
      </c>
      <c r="D48" s="41" t="s">
        <v>5</v>
      </c>
      <c r="E48" s="42" t="s">
        <v>61</v>
      </c>
      <c r="F48" s="43" t="s">
        <v>62</v>
      </c>
      <c r="G48" s="27" t="s">
        <v>115</v>
      </c>
      <c r="H48" s="30">
        <f t="shared" si="0"/>
        <v>2755000</v>
      </c>
      <c r="I48" s="63">
        <v>2755000</v>
      </c>
      <c r="J48" s="36"/>
      <c r="K48" s="58"/>
    </row>
    <row r="49" spans="2:11" ht="62.25">
      <c r="B49" s="38" t="s">
        <v>163</v>
      </c>
      <c r="C49" s="38" t="s">
        <v>131</v>
      </c>
      <c r="D49" s="38" t="s">
        <v>40</v>
      </c>
      <c r="E49" s="44" t="s">
        <v>132</v>
      </c>
      <c r="F49" s="25" t="s">
        <v>152</v>
      </c>
      <c r="G49" s="20" t="s">
        <v>154</v>
      </c>
      <c r="H49" s="30">
        <f t="shared" si="0"/>
        <v>112800</v>
      </c>
      <c r="I49" s="63">
        <v>112800</v>
      </c>
      <c r="J49" s="36"/>
      <c r="K49" s="30"/>
    </row>
    <row r="50" spans="2:11" ht="52.5" customHeight="1">
      <c r="B50" s="38" t="s">
        <v>163</v>
      </c>
      <c r="C50" s="38" t="s">
        <v>131</v>
      </c>
      <c r="D50" s="38" t="s">
        <v>40</v>
      </c>
      <c r="E50" s="44" t="s">
        <v>132</v>
      </c>
      <c r="F50" s="47" t="s">
        <v>153</v>
      </c>
      <c r="G50" s="20" t="s">
        <v>160</v>
      </c>
      <c r="H50" s="30">
        <f t="shared" si="0"/>
        <v>35000</v>
      </c>
      <c r="I50" s="63"/>
      <c r="J50" s="36">
        <v>35000</v>
      </c>
      <c r="K50" s="36">
        <f>J50</f>
        <v>35000</v>
      </c>
    </row>
    <row r="51" spans="2:11" ht="30.75">
      <c r="B51" s="13" t="s">
        <v>171</v>
      </c>
      <c r="C51" s="13"/>
      <c r="D51" s="13"/>
      <c r="E51" s="16" t="s">
        <v>172</v>
      </c>
      <c r="F51" s="18" t="s">
        <v>85</v>
      </c>
      <c r="G51" s="18"/>
      <c r="H51" s="59">
        <f>I51+J51</f>
        <v>51400</v>
      </c>
      <c r="I51" s="59">
        <f>I52</f>
        <v>16400</v>
      </c>
      <c r="J51" s="59">
        <f>J52</f>
        <v>35000</v>
      </c>
      <c r="K51" s="59">
        <f>K52</f>
        <v>35000</v>
      </c>
    </row>
    <row r="52" spans="2:11" ht="30.75">
      <c r="B52" s="13" t="s">
        <v>173</v>
      </c>
      <c r="C52" s="13"/>
      <c r="D52" s="13"/>
      <c r="E52" s="16" t="s">
        <v>172</v>
      </c>
      <c r="F52" s="18" t="s">
        <v>85</v>
      </c>
      <c r="G52" s="18"/>
      <c r="H52" s="59">
        <f>I52+J52</f>
        <v>51400</v>
      </c>
      <c r="I52" s="59">
        <f>SUM(I53:I54)</f>
        <v>16400</v>
      </c>
      <c r="J52" s="59">
        <f>SUM(J53:J54)</f>
        <v>35000</v>
      </c>
      <c r="K52" s="59">
        <f>SUM(K53:K54)</f>
        <v>35000</v>
      </c>
    </row>
    <row r="53" spans="2:11" ht="62.25">
      <c r="B53" s="38" t="s">
        <v>170</v>
      </c>
      <c r="C53" s="38" t="s">
        <v>131</v>
      </c>
      <c r="D53" s="38" t="s">
        <v>40</v>
      </c>
      <c r="E53" s="44" t="s">
        <v>132</v>
      </c>
      <c r="F53" s="25" t="s">
        <v>152</v>
      </c>
      <c r="G53" s="20" t="s">
        <v>154</v>
      </c>
      <c r="H53" s="30">
        <f>I53+J53</f>
        <v>16400</v>
      </c>
      <c r="I53" s="63">
        <v>16400</v>
      </c>
      <c r="J53" s="36"/>
      <c r="K53" s="30"/>
    </row>
    <row r="54" spans="2:11" ht="46.5" customHeight="1">
      <c r="B54" s="38" t="s">
        <v>170</v>
      </c>
      <c r="C54" s="38" t="s">
        <v>131</v>
      </c>
      <c r="D54" s="38" t="s">
        <v>40</v>
      </c>
      <c r="E54" s="44" t="s">
        <v>132</v>
      </c>
      <c r="F54" s="47" t="s">
        <v>153</v>
      </c>
      <c r="G54" s="20" t="s">
        <v>160</v>
      </c>
      <c r="H54" s="30">
        <f>I54+J54</f>
        <v>35000</v>
      </c>
      <c r="I54" s="63"/>
      <c r="J54" s="36">
        <v>35000</v>
      </c>
      <c r="K54" s="36">
        <f>J54</f>
        <v>35000</v>
      </c>
    </row>
    <row r="55" spans="2:11" ht="30.75">
      <c r="B55" s="13" t="s">
        <v>63</v>
      </c>
      <c r="C55" s="13"/>
      <c r="D55" s="13"/>
      <c r="E55" s="16" t="s">
        <v>64</v>
      </c>
      <c r="F55" s="18" t="s">
        <v>85</v>
      </c>
      <c r="G55" s="18"/>
      <c r="H55" s="59">
        <f t="shared" si="0"/>
        <v>264000</v>
      </c>
      <c r="I55" s="59">
        <f>I56</f>
        <v>229000</v>
      </c>
      <c r="J55" s="59">
        <f>J56</f>
        <v>35000</v>
      </c>
      <c r="K55" s="59">
        <f>K56</f>
        <v>35000</v>
      </c>
    </row>
    <row r="56" spans="2:11" ht="30.75">
      <c r="B56" s="13" t="s">
        <v>65</v>
      </c>
      <c r="C56" s="13"/>
      <c r="D56" s="13"/>
      <c r="E56" s="16" t="s">
        <v>64</v>
      </c>
      <c r="F56" s="18" t="s">
        <v>85</v>
      </c>
      <c r="G56" s="18"/>
      <c r="H56" s="59">
        <f t="shared" si="0"/>
        <v>264000</v>
      </c>
      <c r="I56" s="59">
        <f>SUM(I57:I59)</f>
        <v>229000</v>
      </c>
      <c r="J56" s="59">
        <f>SUM(J57:J59)</f>
        <v>35000</v>
      </c>
      <c r="K56" s="59">
        <f>SUM(K57:K59)</f>
        <v>35000</v>
      </c>
    </row>
    <row r="57" spans="2:11" ht="30.75">
      <c r="B57" s="34" t="s">
        <v>110</v>
      </c>
      <c r="C57" s="34" t="s">
        <v>111</v>
      </c>
      <c r="D57" s="38" t="s">
        <v>109</v>
      </c>
      <c r="E57" s="52" t="s">
        <v>112</v>
      </c>
      <c r="F57" s="53" t="s">
        <v>113</v>
      </c>
      <c r="G57" s="20" t="s">
        <v>114</v>
      </c>
      <c r="H57" s="30">
        <f t="shared" si="0"/>
        <v>190000</v>
      </c>
      <c r="I57" s="63">
        <v>190000</v>
      </c>
      <c r="J57" s="36"/>
      <c r="K57" s="30"/>
    </row>
    <row r="58" spans="2:11" ht="62.25">
      <c r="B58" s="38" t="s">
        <v>169</v>
      </c>
      <c r="C58" s="38" t="s">
        <v>131</v>
      </c>
      <c r="D58" s="38" t="s">
        <v>40</v>
      </c>
      <c r="E58" s="44" t="s">
        <v>132</v>
      </c>
      <c r="F58" s="25" t="s">
        <v>152</v>
      </c>
      <c r="G58" s="20" t="s">
        <v>154</v>
      </c>
      <c r="H58" s="30">
        <f>I58+J58</f>
        <v>39000</v>
      </c>
      <c r="I58" s="63">
        <v>39000</v>
      </c>
      <c r="J58" s="36"/>
      <c r="K58" s="30"/>
    </row>
    <row r="59" spans="2:11" ht="49.5" customHeight="1">
      <c r="B59" s="38" t="s">
        <v>169</v>
      </c>
      <c r="C59" s="38" t="s">
        <v>131</v>
      </c>
      <c r="D59" s="38" t="s">
        <v>40</v>
      </c>
      <c r="E59" s="44" t="s">
        <v>132</v>
      </c>
      <c r="F59" s="47" t="s">
        <v>153</v>
      </c>
      <c r="G59" s="20" t="s">
        <v>160</v>
      </c>
      <c r="H59" s="30">
        <f>I59+J59</f>
        <v>35000</v>
      </c>
      <c r="I59" s="63"/>
      <c r="J59" s="36">
        <v>35000</v>
      </c>
      <c r="K59" s="36">
        <f>J59</f>
        <v>35000</v>
      </c>
    </row>
    <row r="60" spans="2:11" ht="30.75">
      <c r="B60" s="13" t="s">
        <v>116</v>
      </c>
      <c r="C60" s="13"/>
      <c r="D60" s="13"/>
      <c r="E60" s="16" t="s">
        <v>69</v>
      </c>
      <c r="F60" s="18" t="s">
        <v>85</v>
      </c>
      <c r="G60" s="18"/>
      <c r="H60" s="32">
        <f t="shared" si="0"/>
        <v>-6519929.73</v>
      </c>
      <c r="I60" s="32">
        <f>I61</f>
        <v>-7016900</v>
      </c>
      <c r="J60" s="32">
        <f>J61</f>
        <v>496970.27</v>
      </c>
      <c r="K60" s="32">
        <f>K61</f>
        <v>415000</v>
      </c>
    </row>
    <row r="61" spans="1:11" s="15" customFormat="1" ht="30.75">
      <c r="A61" s="14"/>
      <c r="B61" s="13" t="s">
        <v>12</v>
      </c>
      <c r="C61" s="13"/>
      <c r="D61" s="13"/>
      <c r="E61" s="16" t="s">
        <v>69</v>
      </c>
      <c r="F61" s="18" t="s">
        <v>85</v>
      </c>
      <c r="G61" s="18"/>
      <c r="H61" s="32">
        <f t="shared" si="0"/>
        <v>-6519929.73</v>
      </c>
      <c r="I61" s="32">
        <f>SUM(I62:I69)</f>
        <v>-7016900</v>
      </c>
      <c r="J61" s="32">
        <f>SUM(J62:J69)</f>
        <v>496970.27</v>
      </c>
      <c r="K61" s="32">
        <f>SUM(K62:K69)</f>
        <v>415000</v>
      </c>
    </row>
    <row r="62" spans="1:11" s="15" customFormat="1" ht="46.5">
      <c r="A62" s="14"/>
      <c r="B62" s="34" t="s">
        <v>188</v>
      </c>
      <c r="C62" s="34" t="s">
        <v>189</v>
      </c>
      <c r="D62" s="34" t="s">
        <v>4</v>
      </c>
      <c r="E62" s="35" t="s">
        <v>190</v>
      </c>
      <c r="F62" s="51" t="s">
        <v>11</v>
      </c>
      <c r="G62" s="27" t="s">
        <v>106</v>
      </c>
      <c r="H62" s="60">
        <f t="shared" si="0"/>
        <v>27200</v>
      </c>
      <c r="I62" s="62">
        <v>27200</v>
      </c>
      <c r="J62" s="62"/>
      <c r="K62" s="60"/>
    </row>
    <row r="63" spans="1:11" s="15" customFormat="1" ht="78">
      <c r="A63" s="14"/>
      <c r="B63" s="34" t="s">
        <v>191</v>
      </c>
      <c r="C63" s="34" t="s">
        <v>100</v>
      </c>
      <c r="D63" s="34" t="s">
        <v>4</v>
      </c>
      <c r="E63" s="35" t="s">
        <v>101</v>
      </c>
      <c r="F63" s="27" t="s">
        <v>102</v>
      </c>
      <c r="G63" s="27" t="s">
        <v>107</v>
      </c>
      <c r="H63" s="60">
        <f t="shared" si="0"/>
        <v>-7500000</v>
      </c>
      <c r="I63" s="61">
        <v>-7500000</v>
      </c>
      <c r="J63" s="62"/>
      <c r="K63" s="60"/>
    </row>
    <row r="64" spans="1:11" s="15" customFormat="1" ht="30.75">
      <c r="A64" s="14"/>
      <c r="B64" s="34" t="s">
        <v>192</v>
      </c>
      <c r="C64" s="34" t="s">
        <v>193</v>
      </c>
      <c r="D64" s="34" t="s">
        <v>5</v>
      </c>
      <c r="E64" s="35" t="s">
        <v>53</v>
      </c>
      <c r="F64" s="51" t="s">
        <v>11</v>
      </c>
      <c r="G64" s="27" t="s">
        <v>106</v>
      </c>
      <c r="H64" s="60">
        <f t="shared" si="0"/>
        <v>-826900</v>
      </c>
      <c r="I64" s="62">
        <v>-826900</v>
      </c>
      <c r="J64" s="62"/>
      <c r="K64" s="60"/>
    </row>
    <row r="65" spans="1:11" s="15" customFormat="1" ht="53.25" customHeight="1">
      <c r="A65" s="14"/>
      <c r="B65" s="34" t="s">
        <v>212</v>
      </c>
      <c r="C65" s="34" t="s">
        <v>213</v>
      </c>
      <c r="D65" s="34" t="s">
        <v>3</v>
      </c>
      <c r="E65" s="35" t="s">
        <v>214</v>
      </c>
      <c r="F65" s="27" t="s">
        <v>47</v>
      </c>
      <c r="G65" s="27" t="s">
        <v>108</v>
      </c>
      <c r="H65" s="60">
        <f t="shared" si="0"/>
        <v>380000</v>
      </c>
      <c r="I65" s="62"/>
      <c r="J65" s="62">
        <v>380000</v>
      </c>
      <c r="K65" s="62">
        <v>380000</v>
      </c>
    </row>
    <row r="66" spans="2:11" ht="62.25">
      <c r="B66" s="34" t="s">
        <v>44</v>
      </c>
      <c r="C66" s="34" t="s">
        <v>45</v>
      </c>
      <c r="D66" s="34" t="s">
        <v>3</v>
      </c>
      <c r="E66" s="35" t="s">
        <v>46</v>
      </c>
      <c r="F66" s="27" t="s">
        <v>47</v>
      </c>
      <c r="G66" s="27" t="s">
        <v>108</v>
      </c>
      <c r="H66" s="30">
        <f t="shared" si="0"/>
        <v>1250000</v>
      </c>
      <c r="I66" s="63">
        <v>1250000</v>
      </c>
      <c r="J66" s="63"/>
      <c r="K66" s="30"/>
    </row>
    <row r="67" spans="2:11" ht="46.5">
      <c r="B67" s="22">
        <v>1118821</v>
      </c>
      <c r="C67" s="22">
        <v>8821</v>
      </c>
      <c r="D67" s="23" t="s">
        <v>93</v>
      </c>
      <c r="E67" s="26" t="s">
        <v>94</v>
      </c>
      <c r="F67" s="27" t="s">
        <v>96</v>
      </c>
      <c r="G67" s="27" t="s">
        <v>97</v>
      </c>
      <c r="H67" s="30">
        <f t="shared" si="0"/>
        <v>81970.27</v>
      </c>
      <c r="I67" s="31"/>
      <c r="J67" s="31">
        <v>81970.27</v>
      </c>
      <c r="K67" s="30"/>
    </row>
    <row r="68" spans="2:11" ht="62.25">
      <c r="B68" s="38" t="s">
        <v>174</v>
      </c>
      <c r="C68" s="38" t="s">
        <v>131</v>
      </c>
      <c r="D68" s="38" t="s">
        <v>40</v>
      </c>
      <c r="E68" s="44" t="s">
        <v>132</v>
      </c>
      <c r="F68" s="25" t="s">
        <v>152</v>
      </c>
      <c r="G68" s="20" t="s">
        <v>154</v>
      </c>
      <c r="H68" s="30">
        <f t="shared" si="0"/>
        <v>32800</v>
      </c>
      <c r="I68" s="31">
        <v>32800</v>
      </c>
      <c r="J68" s="31"/>
      <c r="K68" s="30"/>
    </row>
    <row r="69" spans="2:11" ht="46.5">
      <c r="B69" s="38" t="s">
        <v>174</v>
      </c>
      <c r="C69" s="38" t="s">
        <v>131</v>
      </c>
      <c r="D69" s="38" t="s">
        <v>40</v>
      </c>
      <c r="E69" s="44" t="s">
        <v>132</v>
      </c>
      <c r="F69" s="47" t="s">
        <v>153</v>
      </c>
      <c r="G69" s="20" t="s">
        <v>160</v>
      </c>
      <c r="H69" s="30">
        <f t="shared" si="0"/>
        <v>35000</v>
      </c>
      <c r="I69" s="63"/>
      <c r="J69" s="36">
        <v>35000</v>
      </c>
      <c r="K69" s="36">
        <f>J69</f>
        <v>35000</v>
      </c>
    </row>
    <row r="70" spans="2:11" ht="62.25">
      <c r="B70" s="13" t="s">
        <v>19</v>
      </c>
      <c r="C70" s="13"/>
      <c r="D70" s="13"/>
      <c r="E70" s="16" t="s">
        <v>70</v>
      </c>
      <c r="F70" s="18" t="s">
        <v>85</v>
      </c>
      <c r="G70" s="18"/>
      <c r="H70" s="32">
        <f t="shared" si="0"/>
        <v>-716491</v>
      </c>
      <c r="I70" s="32">
        <f>I71</f>
        <v>291356</v>
      </c>
      <c r="J70" s="32">
        <f>J71</f>
        <v>-1007847</v>
      </c>
      <c r="K70" s="32">
        <f>K71</f>
        <v>-1007847</v>
      </c>
    </row>
    <row r="71" spans="2:11" ht="62.25">
      <c r="B71" s="13" t="s">
        <v>20</v>
      </c>
      <c r="C71" s="13"/>
      <c r="D71" s="13"/>
      <c r="E71" s="16" t="s">
        <v>70</v>
      </c>
      <c r="F71" s="18" t="s">
        <v>85</v>
      </c>
      <c r="G71" s="18"/>
      <c r="H71" s="32">
        <f t="shared" si="0"/>
        <v>-716491</v>
      </c>
      <c r="I71" s="32">
        <f>SUM(I72:I74)</f>
        <v>291356</v>
      </c>
      <c r="J71" s="32">
        <f>SUM(J72:J74)</f>
        <v>-1007847</v>
      </c>
      <c r="K71" s="32">
        <f>SUM(K72:K74)</f>
        <v>-1007847</v>
      </c>
    </row>
    <row r="72" spans="2:11" ht="30.75">
      <c r="B72" s="34" t="s">
        <v>194</v>
      </c>
      <c r="C72" s="34" t="s">
        <v>195</v>
      </c>
      <c r="D72" s="34" t="s">
        <v>40</v>
      </c>
      <c r="E72" s="35" t="s">
        <v>196</v>
      </c>
      <c r="F72" s="20" t="s">
        <v>197</v>
      </c>
      <c r="G72" s="20" t="s">
        <v>198</v>
      </c>
      <c r="H72" s="33">
        <f t="shared" si="0"/>
        <v>-806891</v>
      </c>
      <c r="I72" s="31">
        <v>235956</v>
      </c>
      <c r="J72" s="62">
        <f>-235956-180320-626571</f>
        <v>-1042847</v>
      </c>
      <c r="K72" s="62">
        <f>J72</f>
        <v>-1042847</v>
      </c>
    </row>
    <row r="73" spans="2:11" ht="62.25">
      <c r="B73" s="38" t="s">
        <v>167</v>
      </c>
      <c r="C73" s="38" t="s">
        <v>131</v>
      </c>
      <c r="D73" s="38" t="s">
        <v>40</v>
      </c>
      <c r="E73" s="44" t="s">
        <v>132</v>
      </c>
      <c r="F73" s="25" t="s">
        <v>152</v>
      </c>
      <c r="G73" s="20" t="s">
        <v>154</v>
      </c>
      <c r="H73" s="33">
        <f t="shared" si="0"/>
        <v>55400</v>
      </c>
      <c r="I73" s="31">
        <v>55400</v>
      </c>
      <c r="J73" s="60"/>
      <c r="K73" s="33"/>
    </row>
    <row r="74" spans="2:11" ht="47.25" customHeight="1">
      <c r="B74" s="38" t="s">
        <v>167</v>
      </c>
      <c r="C74" s="38" t="s">
        <v>131</v>
      </c>
      <c r="D74" s="38" t="s">
        <v>40</v>
      </c>
      <c r="E74" s="44" t="s">
        <v>132</v>
      </c>
      <c r="F74" s="47" t="s">
        <v>153</v>
      </c>
      <c r="G74" s="20" t="s">
        <v>160</v>
      </c>
      <c r="H74" s="30">
        <f>I74+J74</f>
        <v>35000</v>
      </c>
      <c r="I74" s="63"/>
      <c r="J74" s="36">
        <v>35000</v>
      </c>
      <c r="K74" s="36">
        <f>J74</f>
        <v>35000</v>
      </c>
    </row>
    <row r="75" spans="2:11" ht="46.5">
      <c r="B75" s="13" t="s">
        <v>18</v>
      </c>
      <c r="C75" s="13"/>
      <c r="D75" s="13"/>
      <c r="E75" s="16" t="s">
        <v>71</v>
      </c>
      <c r="F75" s="18" t="s">
        <v>85</v>
      </c>
      <c r="G75" s="18"/>
      <c r="H75" s="32">
        <f t="shared" si="0"/>
        <v>17670255.58</v>
      </c>
      <c r="I75" s="32">
        <f>I76</f>
        <v>47200</v>
      </c>
      <c r="J75" s="32">
        <f>J76</f>
        <v>17623055.58</v>
      </c>
      <c r="K75" s="32">
        <f>K76</f>
        <v>35000</v>
      </c>
    </row>
    <row r="76" spans="1:11" s="15" customFormat="1" ht="46.5">
      <c r="A76" s="14"/>
      <c r="B76" s="13" t="s">
        <v>17</v>
      </c>
      <c r="C76" s="13"/>
      <c r="D76" s="13"/>
      <c r="E76" s="16" t="s">
        <v>71</v>
      </c>
      <c r="F76" s="18" t="s">
        <v>85</v>
      </c>
      <c r="G76" s="18"/>
      <c r="H76" s="32">
        <f t="shared" si="0"/>
        <v>17670255.58</v>
      </c>
      <c r="I76" s="32">
        <f>SUM(I77:I81)</f>
        <v>47200</v>
      </c>
      <c r="J76" s="32">
        <f>SUM(J77:J81)</f>
        <v>17623055.58</v>
      </c>
      <c r="K76" s="32">
        <f>SUM(K77:K81)</f>
        <v>35000</v>
      </c>
    </row>
    <row r="77" spans="1:11" s="15" customFormat="1" ht="46.5">
      <c r="A77" s="14"/>
      <c r="B77" s="38" t="s">
        <v>121</v>
      </c>
      <c r="C77" s="38" t="s">
        <v>122</v>
      </c>
      <c r="D77" s="34" t="s">
        <v>123</v>
      </c>
      <c r="E77" s="25" t="s">
        <v>124</v>
      </c>
      <c r="F77" s="20" t="s">
        <v>128</v>
      </c>
      <c r="G77" s="20"/>
      <c r="H77" s="33">
        <f t="shared" si="0"/>
        <v>78546.82</v>
      </c>
      <c r="I77" s="33"/>
      <c r="J77" s="36">
        <v>78546.82</v>
      </c>
      <c r="K77" s="33"/>
    </row>
    <row r="78" spans="1:11" s="15" customFormat="1" ht="125.25" customHeight="1">
      <c r="A78" s="14"/>
      <c r="B78" s="38" t="s">
        <v>125</v>
      </c>
      <c r="C78" s="38" t="s">
        <v>126</v>
      </c>
      <c r="D78" s="34" t="s">
        <v>123</v>
      </c>
      <c r="E78" s="25" t="s">
        <v>127</v>
      </c>
      <c r="F78" s="20" t="s">
        <v>128</v>
      </c>
      <c r="G78" s="20"/>
      <c r="H78" s="33">
        <f t="shared" si="0"/>
        <v>11200182.66</v>
      </c>
      <c r="I78" s="33"/>
      <c r="J78" s="36">
        <v>11200182.66</v>
      </c>
      <c r="K78" s="33"/>
    </row>
    <row r="79" spans="2:11" ht="30.75">
      <c r="B79" s="34" t="s">
        <v>21</v>
      </c>
      <c r="C79" s="34" t="s">
        <v>22</v>
      </c>
      <c r="D79" s="34" t="s">
        <v>7</v>
      </c>
      <c r="E79" s="35" t="s">
        <v>23</v>
      </c>
      <c r="F79" s="20" t="s">
        <v>13</v>
      </c>
      <c r="G79" s="20" t="s">
        <v>95</v>
      </c>
      <c r="H79" s="33">
        <f>I79+J79</f>
        <v>6309326.1</v>
      </c>
      <c r="I79" s="33"/>
      <c r="J79" s="36">
        <f>5309326.1+1000000</f>
        <v>6309326.1</v>
      </c>
      <c r="K79" s="33"/>
    </row>
    <row r="80" spans="2:11" ht="62.25">
      <c r="B80" s="38" t="s">
        <v>175</v>
      </c>
      <c r="C80" s="38" t="s">
        <v>131</v>
      </c>
      <c r="D80" s="38" t="s">
        <v>40</v>
      </c>
      <c r="E80" s="44" t="s">
        <v>132</v>
      </c>
      <c r="F80" s="25" t="s">
        <v>152</v>
      </c>
      <c r="G80" s="20" t="s">
        <v>154</v>
      </c>
      <c r="H80" s="33">
        <f>I80+J80</f>
        <v>47200</v>
      </c>
      <c r="I80" s="31">
        <v>47200</v>
      </c>
      <c r="J80" s="36"/>
      <c r="K80" s="33"/>
    </row>
    <row r="81" spans="2:11" ht="46.5">
      <c r="B81" s="38" t="s">
        <v>175</v>
      </c>
      <c r="C81" s="38" t="s">
        <v>131</v>
      </c>
      <c r="D81" s="38" t="s">
        <v>40</v>
      </c>
      <c r="E81" s="44" t="s">
        <v>132</v>
      </c>
      <c r="F81" s="47" t="s">
        <v>153</v>
      </c>
      <c r="G81" s="20" t="s">
        <v>160</v>
      </c>
      <c r="H81" s="30">
        <f>I81+J81</f>
        <v>35000</v>
      </c>
      <c r="I81" s="63"/>
      <c r="J81" s="36">
        <v>35000</v>
      </c>
      <c r="K81" s="36">
        <f>J81</f>
        <v>35000</v>
      </c>
    </row>
    <row r="82" spans="2:11" ht="52.5" customHeight="1">
      <c r="B82" s="13" t="s">
        <v>34</v>
      </c>
      <c r="C82" s="13"/>
      <c r="D82" s="13"/>
      <c r="E82" s="16" t="s">
        <v>72</v>
      </c>
      <c r="F82" s="18" t="s">
        <v>85</v>
      </c>
      <c r="G82" s="18"/>
      <c r="H82" s="32">
        <f aca="true" t="shared" si="2" ref="H82:H120">I82+J82</f>
        <v>185000</v>
      </c>
      <c r="I82" s="32">
        <f>I83</f>
        <v>51000</v>
      </c>
      <c r="J82" s="32">
        <f>J83</f>
        <v>134000</v>
      </c>
      <c r="K82" s="32">
        <f>K83</f>
        <v>134000</v>
      </c>
    </row>
    <row r="83" spans="2:11" ht="47.25" customHeight="1">
      <c r="B83" s="13" t="s">
        <v>35</v>
      </c>
      <c r="C83" s="13"/>
      <c r="D83" s="13"/>
      <c r="E83" s="16" t="s">
        <v>72</v>
      </c>
      <c r="F83" s="18" t="s">
        <v>85</v>
      </c>
      <c r="G83" s="18"/>
      <c r="H83" s="32">
        <f t="shared" si="2"/>
        <v>185000</v>
      </c>
      <c r="I83" s="32">
        <f>I84+I85</f>
        <v>51000</v>
      </c>
      <c r="J83" s="32">
        <f>J84+J85</f>
        <v>134000</v>
      </c>
      <c r="K83" s="32">
        <f>K84+K85</f>
        <v>134000</v>
      </c>
    </row>
    <row r="84" spans="2:11" ht="62.25">
      <c r="B84" s="38" t="s">
        <v>176</v>
      </c>
      <c r="C84" s="38" t="s">
        <v>131</v>
      </c>
      <c r="D84" s="38" t="s">
        <v>40</v>
      </c>
      <c r="E84" s="44" t="s">
        <v>132</v>
      </c>
      <c r="F84" s="25" t="s">
        <v>152</v>
      </c>
      <c r="G84" s="20" t="s">
        <v>154</v>
      </c>
      <c r="H84" s="33">
        <f t="shared" si="2"/>
        <v>39000</v>
      </c>
      <c r="I84" s="31">
        <v>39000</v>
      </c>
      <c r="J84" s="31"/>
      <c r="K84" s="33"/>
    </row>
    <row r="85" spans="2:11" ht="51" customHeight="1">
      <c r="B85" s="38" t="s">
        <v>176</v>
      </c>
      <c r="C85" s="38" t="s">
        <v>131</v>
      </c>
      <c r="D85" s="38" t="s">
        <v>40</v>
      </c>
      <c r="E85" s="44" t="s">
        <v>132</v>
      </c>
      <c r="F85" s="47" t="s">
        <v>153</v>
      </c>
      <c r="G85" s="20" t="s">
        <v>160</v>
      </c>
      <c r="H85" s="30">
        <f t="shared" si="2"/>
        <v>146000</v>
      </c>
      <c r="I85" s="63">
        <v>12000</v>
      </c>
      <c r="J85" s="36">
        <v>134000</v>
      </c>
      <c r="K85" s="36">
        <f>J85</f>
        <v>134000</v>
      </c>
    </row>
    <row r="86" spans="1:11" s="15" customFormat="1" ht="30.75">
      <c r="A86" s="14"/>
      <c r="B86" s="13" t="s">
        <v>15</v>
      </c>
      <c r="C86" s="13"/>
      <c r="D86" s="13"/>
      <c r="E86" s="16" t="s">
        <v>73</v>
      </c>
      <c r="F86" s="18" t="s">
        <v>85</v>
      </c>
      <c r="G86" s="18"/>
      <c r="H86" s="32">
        <f t="shared" si="2"/>
        <v>2261927.01</v>
      </c>
      <c r="I86" s="32">
        <f>I87</f>
        <v>59500</v>
      </c>
      <c r="J86" s="32">
        <f>J87</f>
        <v>2202427.01</v>
      </c>
      <c r="K86" s="32">
        <f>K87</f>
        <v>35000</v>
      </c>
    </row>
    <row r="87" spans="1:11" s="15" customFormat="1" ht="30.75">
      <c r="A87" s="14"/>
      <c r="B87" s="13" t="s">
        <v>16</v>
      </c>
      <c r="C87" s="13"/>
      <c r="D87" s="13"/>
      <c r="E87" s="16" t="s">
        <v>73</v>
      </c>
      <c r="F87" s="18" t="s">
        <v>85</v>
      </c>
      <c r="G87" s="18"/>
      <c r="H87" s="32">
        <f t="shared" si="2"/>
        <v>2261927.01</v>
      </c>
      <c r="I87" s="32">
        <f>I88+I89+I90+I91+I92+I93</f>
        <v>59500</v>
      </c>
      <c r="J87" s="32">
        <f>J88+J89+J90+J91+J92+J93</f>
        <v>2202427.01</v>
      </c>
      <c r="K87" s="32">
        <f>K88+K89+K90+K91+K92+K93</f>
        <v>35000</v>
      </c>
    </row>
    <row r="88" spans="2:11" ht="30.75">
      <c r="B88" s="38" t="s">
        <v>118</v>
      </c>
      <c r="C88" s="38" t="s">
        <v>119</v>
      </c>
      <c r="D88" s="34" t="s">
        <v>92</v>
      </c>
      <c r="E88" s="37" t="s">
        <v>120</v>
      </c>
      <c r="F88" s="20" t="s">
        <v>52</v>
      </c>
      <c r="G88" s="20" t="s">
        <v>90</v>
      </c>
      <c r="H88" s="33">
        <f t="shared" si="2"/>
        <v>730000</v>
      </c>
      <c r="I88" s="31"/>
      <c r="J88" s="31">
        <v>730000</v>
      </c>
      <c r="K88" s="33"/>
    </row>
    <row r="89" spans="2:11" ht="30.75">
      <c r="B89" s="34" t="s">
        <v>48</v>
      </c>
      <c r="C89" s="34" t="s">
        <v>49</v>
      </c>
      <c r="D89" s="34" t="s">
        <v>50</v>
      </c>
      <c r="E89" s="37" t="s">
        <v>51</v>
      </c>
      <c r="F89" s="20" t="s">
        <v>52</v>
      </c>
      <c r="G89" s="20" t="s">
        <v>90</v>
      </c>
      <c r="H89" s="33">
        <f t="shared" si="2"/>
        <v>1154427.01</v>
      </c>
      <c r="I89" s="31"/>
      <c r="J89" s="31">
        <v>1154427.01</v>
      </c>
      <c r="K89" s="33"/>
    </row>
    <row r="90" spans="2:11" ht="30.75">
      <c r="B90" s="22">
        <v>2418831</v>
      </c>
      <c r="C90" s="22">
        <v>8831</v>
      </c>
      <c r="D90" s="23">
        <v>1060</v>
      </c>
      <c r="E90" s="26" t="s">
        <v>88</v>
      </c>
      <c r="F90" s="20" t="s">
        <v>10</v>
      </c>
      <c r="G90" s="20" t="s">
        <v>89</v>
      </c>
      <c r="H90" s="33">
        <f t="shared" si="2"/>
        <v>200000</v>
      </c>
      <c r="I90" s="31"/>
      <c r="J90" s="31">
        <v>200000</v>
      </c>
      <c r="K90" s="33"/>
    </row>
    <row r="91" spans="2:11" ht="36.75" customHeight="1">
      <c r="B91" s="22">
        <v>2418831</v>
      </c>
      <c r="C91" s="22">
        <v>8831</v>
      </c>
      <c r="D91" s="23">
        <v>1060</v>
      </c>
      <c r="E91" s="26" t="s">
        <v>88</v>
      </c>
      <c r="F91" s="25" t="s">
        <v>14</v>
      </c>
      <c r="G91" s="25" t="s">
        <v>91</v>
      </c>
      <c r="H91" s="33">
        <f t="shared" si="2"/>
        <v>83000</v>
      </c>
      <c r="I91" s="31"/>
      <c r="J91" s="31">
        <v>83000</v>
      </c>
      <c r="K91" s="33"/>
    </row>
    <row r="92" spans="2:11" ht="62.25">
      <c r="B92" s="38" t="s">
        <v>168</v>
      </c>
      <c r="C92" s="38" t="s">
        <v>131</v>
      </c>
      <c r="D92" s="38" t="s">
        <v>40</v>
      </c>
      <c r="E92" s="44" t="s">
        <v>132</v>
      </c>
      <c r="F92" s="25" t="s">
        <v>152</v>
      </c>
      <c r="G92" s="20" t="s">
        <v>154</v>
      </c>
      <c r="H92" s="33">
        <f t="shared" si="2"/>
        <v>59500</v>
      </c>
      <c r="I92" s="31">
        <v>59500</v>
      </c>
      <c r="J92" s="31"/>
      <c r="K92" s="33"/>
    </row>
    <row r="93" spans="2:11" ht="36.75" customHeight="1">
      <c r="B93" s="38" t="s">
        <v>168</v>
      </c>
      <c r="C93" s="38" t="s">
        <v>131</v>
      </c>
      <c r="D93" s="38" t="s">
        <v>40</v>
      </c>
      <c r="E93" s="44" t="s">
        <v>132</v>
      </c>
      <c r="F93" s="47" t="s">
        <v>153</v>
      </c>
      <c r="G93" s="20" t="s">
        <v>160</v>
      </c>
      <c r="H93" s="30">
        <f t="shared" si="2"/>
        <v>35000</v>
      </c>
      <c r="I93" s="63"/>
      <c r="J93" s="36">
        <v>35000</v>
      </c>
      <c r="K93" s="36">
        <f>J93</f>
        <v>35000</v>
      </c>
    </row>
    <row r="94" spans="2:11" ht="46.5">
      <c r="B94" s="13" t="s">
        <v>26</v>
      </c>
      <c r="C94" s="13"/>
      <c r="D94" s="13"/>
      <c r="E94" s="16" t="s">
        <v>74</v>
      </c>
      <c r="F94" s="18" t="s">
        <v>85</v>
      </c>
      <c r="G94" s="18"/>
      <c r="H94" s="32">
        <f t="shared" si="2"/>
        <v>129600</v>
      </c>
      <c r="I94" s="32">
        <f>I95</f>
        <v>94600</v>
      </c>
      <c r="J94" s="32">
        <f>J95</f>
        <v>35000</v>
      </c>
      <c r="K94" s="32">
        <f>K95</f>
        <v>35000</v>
      </c>
    </row>
    <row r="95" spans="2:11" ht="46.5">
      <c r="B95" s="13" t="s">
        <v>27</v>
      </c>
      <c r="C95" s="13"/>
      <c r="D95" s="13"/>
      <c r="E95" s="16" t="s">
        <v>74</v>
      </c>
      <c r="F95" s="18" t="s">
        <v>85</v>
      </c>
      <c r="G95" s="18"/>
      <c r="H95" s="32">
        <f t="shared" si="2"/>
        <v>129600</v>
      </c>
      <c r="I95" s="32">
        <f>SUM(I96:I97)</f>
        <v>94600</v>
      </c>
      <c r="J95" s="32">
        <f>SUM(J96:J97)</f>
        <v>35000</v>
      </c>
      <c r="K95" s="32">
        <f>SUM(K96:K97)</f>
        <v>35000</v>
      </c>
    </row>
    <row r="96" spans="2:11" ht="62.25">
      <c r="B96" s="38" t="s">
        <v>165</v>
      </c>
      <c r="C96" s="38" t="s">
        <v>131</v>
      </c>
      <c r="D96" s="38" t="s">
        <v>40</v>
      </c>
      <c r="E96" s="44" t="s">
        <v>132</v>
      </c>
      <c r="F96" s="25" t="s">
        <v>152</v>
      </c>
      <c r="G96" s="20" t="s">
        <v>154</v>
      </c>
      <c r="H96" s="33">
        <f t="shared" si="2"/>
        <v>94600</v>
      </c>
      <c r="I96" s="31">
        <v>94600</v>
      </c>
      <c r="J96" s="33"/>
      <c r="K96" s="33"/>
    </row>
    <row r="97" spans="2:11" ht="47.25" customHeight="1">
      <c r="B97" s="38" t="s">
        <v>165</v>
      </c>
      <c r="C97" s="38" t="s">
        <v>131</v>
      </c>
      <c r="D97" s="38" t="s">
        <v>40</v>
      </c>
      <c r="E97" s="44" t="s">
        <v>132</v>
      </c>
      <c r="F97" s="47" t="s">
        <v>153</v>
      </c>
      <c r="G97" s="20" t="s">
        <v>160</v>
      </c>
      <c r="H97" s="30">
        <f t="shared" si="2"/>
        <v>35000</v>
      </c>
      <c r="I97" s="63"/>
      <c r="J97" s="36">
        <v>35000</v>
      </c>
      <c r="K97" s="36">
        <f>J97</f>
        <v>35000</v>
      </c>
    </row>
    <row r="98" spans="2:11" ht="30.75">
      <c r="B98" s="13" t="s">
        <v>28</v>
      </c>
      <c r="C98" s="13"/>
      <c r="D98" s="13"/>
      <c r="E98" s="16" t="s">
        <v>75</v>
      </c>
      <c r="F98" s="18" t="s">
        <v>85</v>
      </c>
      <c r="G98" s="18"/>
      <c r="H98" s="32">
        <f t="shared" si="2"/>
        <v>408800</v>
      </c>
      <c r="I98" s="32">
        <f>I99</f>
        <v>373800</v>
      </c>
      <c r="J98" s="32">
        <f>J99</f>
        <v>35000</v>
      </c>
      <c r="K98" s="32">
        <f>K99</f>
        <v>35000</v>
      </c>
    </row>
    <row r="99" spans="2:11" ht="30.75">
      <c r="B99" s="13" t="s">
        <v>29</v>
      </c>
      <c r="C99" s="13"/>
      <c r="D99" s="13"/>
      <c r="E99" s="16" t="s">
        <v>75</v>
      </c>
      <c r="F99" s="18" t="s">
        <v>85</v>
      </c>
      <c r="G99" s="18"/>
      <c r="H99" s="32">
        <f t="shared" si="2"/>
        <v>408800</v>
      </c>
      <c r="I99" s="32">
        <f>SUM(I100:I102)</f>
        <v>373800</v>
      </c>
      <c r="J99" s="32">
        <f>SUM(J100:J102)</f>
        <v>35000</v>
      </c>
      <c r="K99" s="32">
        <f>SUM(K100:K102)</f>
        <v>35000</v>
      </c>
    </row>
    <row r="100" spans="2:11" ht="30.75">
      <c r="B100" s="34" t="s">
        <v>206</v>
      </c>
      <c r="C100" s="34" t="s">
        <v>207</v>
      </c>
      <c r="D100" s="34" t="s">
        <v>208</v>
      </c>
      <c r="E100" s="27" t="s">
        <v>209</v>
      </c>
      <c r="F100" s="78" t="s">
        <v>210</v>
      </c>
      <c r="G100" s="20" t="s">
        <v>211</v>
      </c>
      <c r="H100" s="66">
        <f t="shared" si="2"/>
        <v>300000</v>
      </c>
      <c r="I100" s="63">
        <v>300000</v>
      </c>
      <c r="J100" s="63"/>
      <c r="K100" s="66"/>
    </row>
    <row r="101" spans="2:11" ht="62.25">
      <c r="B101" s="38" t="s">
        <v>164</v>
      </c>
      <c r="C101" s="38" t="s">
        <v>131</v>
      </c>
      <c r="D101" s="38" t="s">
        <v>40</v>
      </c>
      <c r="E101" s="44" t="s">
        <v>132</v>
      </c>
      <c r="F101" s="25" t="s">
        <v>152</v>
      </c>
      <c r="G101" s="20" t="s">
        <v>154</v>
      </c>
      <c r="H101" s="66">
        <f t="shared" si="2"/>
        <v>73800</v>
      </c>
      <c r="I101" s="63">
        <v>73800</v>
      </c>
      <c r="J101" s="63"/>
      <c r="K101" s="66"/>
    </row>
    <row r="102" spans="2:11" ht="47.25" customHeight="1">
      <c r="B102" s="38" t="s">
        <v>164</v>
      </c>
      <c r="C102" s="38" t="s">
        <v>131</v>
      </c>
      <c r="D102" s="38" t="s">
        <v>40</v>
      </c>
      <c r="E102" s="44" t="s">
        <v>132</v>
      </c>
      <c r="F102" s="47" t="s">
        <v>153</v>
      </c>
      <c r="G102" s="20" t="s">
        <v>160</v>
      </c>
      <c r="H102" s="30">
        <f>I102+J102</f>
        <v>35000</v>
      </c>
      <c r="I102" s="63"/>
      <c r="J102" s="36">
        <v>35000</v>
      </c>
      <c r="K102" s="36">
        <f>J102</f>
        <v>35000</v>
      </c>
    </row>
    <row r="103" spans="2:11" ht="30.75">
      <c r="B103" s="13" t="s">
        <v>24</v>
      </c>
      <c r="C103" s="13"/>
      <c r="D103" s="13"/>
      <c r="E103" s="16" t="s">
        <v>76</v>
      </c>
      <c r="F103" s="18" t="s">
        <v>85</v>
      </c>
      <c r="G103" s="18"/>
      <c r="H103" s="32">
        <f t="shared" si="2"/>
        <v>92400</v>
      </c>
      <c r="I103" s="32">
        <f>I104</f>
        <v>57400</v>
      </c>
      <c r="J103" s="32">
        <f>J104</f>
        <v>35000</v>
      </c>
      <c r="K103" s="32">
        <f>K104</f>
        <v>35000</v>
      </c>
    </row>
    <row r="104" spans="1:11" s="15" customFormat="1" ht="30.75">
      <c r="A104" s="14"/>
      <c r="B104" s="13" t="s">
        <v>25</v>
      </c>
      <c r="C104" s="13"/>
      <c r="D104" s="13"/>
      <c r="E104" s="16" t="s">
        <v>76</v>
      </c>
      <c r="F104" s="18" t="s">
        <v>85</v>
      </c>
      <c r="G104" s="18"/>
      <c r="H104" s="32">
        <f t="shared" si="2"/>
        <v>92400</v>
      </c>
      <c r="I104" s="32">
        <f>I105+I106</f>
        <v>57400</v>
      </c>
      <c r="J104" s="32">
        <f>J105+J106</f>
        <v>35000</v>
      </c>
      <c r="K104" s="32">
        <f>K105+K106</f>
        <v>35000</v>
      </c>
    </row>
    <row r="105" spans="2:11" ht="62.25">
      <c r="B105" s="38" t="s">
        <v>177</v>
      </c>
      <c r="C105" s="38" t="s">
        <v>131</v>
      </c>
      <c r="D105" s="38" t="s">
        <v>40</v>
      </c>
      <c r="E105" s="44" t="s">
        <v>132</v>
      </c>
      <c r="F105" s="25" t="s">
        <v>152</v>
      </c>
      <c r="G105" s="20" t="s">
        <v>154</v>
      </c>
      <c r="H105" s="33">
        <f t="shared" si="2"/>
        <v>57400</v>
      </c>
      <c r="I105" s="31">
        <v>57400</v>
      </c>
      <c r="J105" s="31"/>
      <c r="K105" s="33"/>
    </row>
    <row r="106" spans="2:11" ht="47.25" customHeight="1">
      <c r="B106" s="38" t="s">
        <v>177</v>
      </c>
      <c r="C106" s="38" t="s">
        <v>131</v>
      </c>
      <c r="D106" s="38" t="s">
        <v>40</v>
      </c>
      <c r="E106" s="44" t="s">
        <v>132</v>
      </c>
      <c r="F106" s="47" t="s">
        <v>153</v>
      </c>
      <c r="G106" s="20" t="s">
        <v>160</v>
      </c>
      <c r="H106" s="30">
        <f t="shared" si="2"/>
        <v>35000</v>
      </c>
      <c r="I106" s="63"/>
      <c r="J106" s="36">
        <v>35000</v>
      </c>
      <c r="K106" s="36">
        <f>J106</f>
        <v>35000</v>
      </c>
    </row>
    <row r="107" spans="2:11" ht="46.5">
      <c r="B107" s="13" t="s">
        <v>30</v>
      </c>
      <c r="C107" s="13"/>
      <c r="D107" s="48"/>
      <c r="E107" s="16" t="s">
        <v>77</v>
      </c>
      <c r="F107" s="18" t="s">
        <v>85</v>
      </c>
      <c r="G107" s="18"/>
      <c r="H107" s="32">
        <f t="shared" si="2"/>
        <v>790832</v>
      </c>
      <c r="I107" s="32">
        <f>I108</f>
        <v>488500</v>
      </c>
      <c r="J107" s="32">
        <f>J108</f>
        <v>302332</v>
      </c>
      <c r="K107" s="32">
        <f>K108</f>
        <v>302332</v>
      </c>
    </row>
    <row r="108" spans="1:11" s="15" customFormat="1" ht="46.5">
      <c r="A108" s="14"/>
      <c r="B108" s="13" t="s">
        <v>31</v>
      </c>
      <c r="C108" s="13"/>
      <c r="D108" s="48"/>
      <c r="E108" s="16" t="s">
        <v>77</v>
      </c>
      <c r="F108" s="18" t="s">
        <v>85</v>
      </c>
      <c r="G108" s="18"/>
      <c r="H108" s="32">
        <f t="shared" si="2"/>
        <v>790832</v>
      </c>
      <c r="I108" s="32">
        <f>SUM(I109:I111)</f>
        <v>488500</v>
      </c>
      <c r="J108" s="32">
        <f>SUM(J109:J111)</f>
        <v>302332</v>
      </c>
      <c r="K108" s="32">
        <f>SUM(K109:K111)</f>
        <v>302332</v>
      </c>
    </row>
    <row r="109" spans="1:11" s="15" customFormat="1" ht="62.25">
      <c r="A109" s="14"/>
      <c r="B109" s="38" t="s">
        <v>156</v>
      </c>
      <c r="C109" s="38" t="s">
        <v>131</v>
      </c>
      <c r="D109" s="38" t="s">
        <v>40</v>
      </c>
      <c r="E109" s="44" t="s">
        <v>141</v>
      </c>
      <c r="F109" s="25" t="s">
        <v>157</v>
      </c>
      <c r="G109" s="20" t="s">
        <v>158</v>
      </c>
      <c r="H109" s="33">
        <f t="shared" si="2"/>
        <v>696332</v>
      </c>
      <c r="I109" s="64">
        <v>429000</v>
      </c>
      <c r="J109" s="64">
        <v>267332</v>
      </c>
      <c r="K109" s="31">
        <f>J109</f>
        <v>267332</v>
      </c>
    </row>
    <row r="110" spans="1:11" s="15" customFormat="1" ht="62.25">
      <c r="A110" s="14"/>
      <c r="B110" s="38" t="s">
        <v>156</v>
      </c>
      <c r="C110" s="38" t="s">
        <v>131</v>
      </c>
      <c r="D110" s="38" t="s">
        <v>40</v>
      </c>
      <c r="E110" s="44" t="s">
        <v>132</v>
      </c>
      <c r="F110" s="25" t="s">
        <v>152</v>
      </c>
      <c r="G110" s="20" t="s">
        <v>154</v>
      </c>
      <c r="H110" s="33">
        <f t="shared" si="2"/>
        <v>59500</v>
      </c>
      <c r="I110" s="64">
        <v>59500</v>
      </c>
      <c r="J110" s="64"/>
      <c r="K110" s="31"/>
    </row>
    <row r="111" spans="1:11" s="15" customFormat="1" ht="45.75" customHeight="1">
      <c r="A111" s="14"/>
      <c r="B111" s="38" t="s">
        <v>156</v>
      </c>
      <c r="C111" s="38" t="s">
        <v>131</v>
      </c>
      <c r="D111" s="38" t="s">
        <v>40</v>
      </c>
      <c r="E111" s="44" t="s">
        <v>132</v>
      </c>
      <c r="F111" s="47" t="s">
        <v>153</v>
      </c>
      <c r="G111" s="20" t="s">
        <v>160</v>
      </c>
      <c r="H111" s="30">
        <f>I111+J111</f>
        <v>35000</v>
      </c>
      <c r="I111" s="63"/>
      <c r="J111" s="36">
        <v>35000</v>
      </c>
      <c r="K111" s="36">
        <f>J111</f>
        <v>35000</v>
      </c>
    </row>
    <row r="112" spans="2:11" ht="30.75">
      <c r="B112" s="13" t="s">
        <v>103</v>
      </c>
      <c r="C112" s="13"/>
      <c r="D112" s="13"/>
      <c r="E112" s="16" t="s">
        <v>104</v>
      </c>
      <c r="F112" s="18" t="s">
        <v>85</v>
      </c>
      <c r="G112" s="18"/>
      <c r="H112" s="32">
        <f>I112+J112</f>
        <v>61700</v>
      </c>
      <c r="I112" s="32">
        <f>I113</f>
        <v>26700</v>
      </c>
      <c r="J112" s="32">
        <f>J113</f>
        <v>35000</v>
      </c>
      <c r="K112" s="32">
        <f>K113</f>
        <v>35000</v>
      </c>
    </row>
    <row r="113" spans="2:11" ht="30.75">
      <c r="B113" s="13" t="s">
        <v>105</v>
      </c>
      <c r="C113" s="13"/>
      <c r="D113" s="13"/>
      <c r="E113" s="16" t="s">
        <v>104</v>
      </c>
      <c r="F113" s="18" t="s">
        <v>85</v>
      </c>
      <c r="G113" s="18"/>
      <c r="H113" s="32">
        <f>I113+J113</f>
        <v>61700</v>
      </c>
      <c r="I113" s="32">
        <f>SUM(I114:I115)</f>
        <v>26700</v>
      </c>
      <c r="J113" s="32">
        <f>SUM(J114:J115)</f>
        <v>35000</v>
      </c>
      <c r="K113" s="32">
        <f>SUM(K114:K115)</f>
        <v>35000</v>
      </c>
    </row>
    <row r="114" spans="2:11" ht="62.25">
      <c r="B114" s="38" t="s">
        <v>166</v>
      </c>
      <c r="C114" s="38" t="s">
        <v>131</v>
      </c>
      <c r="D114" s="38" t="s">
        <v>40</v>
      </c>
      <c r="E114" s="44" t="s">
        <v>132</v>
      </c>
      <c r="F114" s="25" t="s">
        <v>152</v>
      </c>
      <c r="G114" s="20" t="s">
        <v>154</v>
      </c>
      <c r="H114" s="33">
        <f t="shared" si="2"/>
        <v>26700</v>
      </c>
      <c r="I114" s="31">
        <v>26700</v>
      </c>
      <c r="J114" s="31"/>
      <c r="K114" s="33"/>
    </row>
    <row r="115" spans="2:11" ht="50.25" customHeight="1">
      <c r="B115" s="38" t="s">
        <v>166</v>
      </c>
      <c r="C115" s="38" t="s">
        <v>131</v>
      </c>
      <c r="D115" s="38" t="s">
        <v>40</v>
      </c>
      <c r="E115" s="44" t="s">
        <v>132</v>
      </c>
      <c r="F115" s="47" t="s">
        <v>153</v>
      </c>
      <c r="G115" s="20" t="s">
        <v>160</v>
      </c>
      <c r="H115" s="30">
        <f t="shared" si="2"/>
        <v>35000</v>
      </c>
      <c r="I115" s="63"/>
      <c r="J115" s="36">
        <v>35000</v>
      </c>
      <c r="K115" s="36">
        <f>J115</f>
        <v>35000</v>
      </c>
    </row>
    <row r="116" spans="2:11" ht="30.75">
      <c r="B116" s="13" t="s">
        <v>178</v>
      </c>
      <c r="C116" s="13"/>
      <c r="D116" s="13"/>
      <c r="E116" s="67" t="s">
        <v>179</v>
      </c>
      <c r="F116" s="18" t="s">
        <v>85</v>
      </c>
      <c r="G116" s="18"/>
      <c r="H116" s="32">
        <f>I116+J116</f>
        <v>446600</v>
      </c>
      <c r="I116" s="32">
        <f>I117</f>
        <v>251600</v>
      </c>
      <c r="J116" s="32">
        <f>J117</f>
        <v>195000</v>
      </c>
      <c r="K116" s="32">
        <f>K117</f>
        <v>195000</v>
      </c>
    </row>
    <row r="117" spans="2:11" ht="30.75">
      <c r="B117" s="13" t="s">
        <v>180</v>
      </c>
      <c r="C117" s="13"/>
      <c r="D117" s="13"/>
      <c r="E117" s="67" t="s">
        <v>179</v>
      </c>
      <c r="F117" s="18" t="s">
        <v>85</v>
      </c>
      <c r="G117" s="18"/>
      <c r="H117" s="32">
        <f>I117+J117</f>
        <v>446600</v>
      </c>
      <c r="I117" s="32">
        <f>SUM(I118:I119)</f>
        <v>251600</v>
      </c>
      <c r="J117" s="32">
        <f>SUM(J118:J119)</f>
        <v>195000</v>
      </c>
      <c r="K117" s="32">
        <f>SUM(K118:K119)</f>
        <v>195000</v>
      </c>
    </row>
    <row r="118" spans="2:11" ht="62.25">
      <c r="B118" s="38" t="s">
        <v>181</v>
      </c>
      <c r="C118" s="38" t="s">
        <v>131</v>
      </c>
      <c r="D118" s="38" t="s">
        <v>40</v>
      </c>
      <c r="E118" s="44" t="s">
        <v>132</v>
      </c>
      <c r="F118" s="25" t="s">
        <v>152</v>
      </c>
      <c r="G118" s="20" t="s">
        <v>154</v>
      </c>
      <c r="H118" s="33">
        <f t="shared" si="2"/>
        <v>116600</v>
      </c>
      <c r="I118" s="31">
        <f>117100-500</f>
        <v>116600</v>
      </c>
      <c r="J118" s="31"/>
      <c r="K118" s="33"/>
    </row>
    <row r="119" spans="2:11" ht="52.5" customHeight="1">
      <c r="B119" s="38" t="s">
        <v>181</v>
      </c>
      <c r="C119" s="38" t="s">
        <v>131</v>
      </c>
      <c r="D119" s="38" t="s">
        <v>40</v>
      </c>
      <c r="E119" s="44" t="s">
        <v>132</v>
      </c>
      <c r="F119" s="47" t="s">
        <v>153</v>
      </c>
      <c r="G119" s="20" t="s">
        <v>160</v>
      </c>
      <c r="H119" s="30">
        <f>I119+J119</f>
        <v>330000</v>
      </c>
      <c r="I119" s="63">
        <v>135000</v>
      </c>
      <c r="J119" s="36">
        <v>195000</v>
      </c>
      <c r="K119" s="36">
        <f>J119</f>
        <v>195000</v>
      </c>
    </row>
    <row r="120" spans="2:11" ht="17.25">
      <c r="B120" s="54"/>
      <c r="C120" s="54"/>
      <c r="D120" s="55"/>
      <c r="E120" s="56" t="s">
        <v>98</v>
      </c>
      <c r="F120" s="57"/>
      <c r="G120" s="57"/>
      <c r="H120" s="65">
        <f t="shared" si="2"/>
        <v>40103340.86</v>
      </c>
      <c r="I120" s="65">
        <f>I8+I11+I32+I37+I42+I51+I55+I60+I70+I75+I82+I86+I94+I98+I103+I107+I112+I116</f>
        <v>14743566</v>
      </c>
      <c r="J120" s="65">
        <f>J8+J11+J32+J37+J42+J51+J55+J60+J70+J75+J82+J86+J94+J98+J103+J107+J112+J116</f>
        <v>25359774.86</v>
      </c>
      <c r="K120" s="65">
        <f>K8+K11+K32+K37+K42+K51+K55+K60+K70+K75+K82+K86+K94+K98+K103+K107+K112+K116</f>
        <v>5522322</v>
      </c>
    </row>
    <row r="121" ht="139.5" customHeight="1"/>
    <row r="122" spans="2:11" ht="148.5" customHeight="1">
      <c r="B122" s="81" t="s">
        <v>8</v>
      </c>
      <c r="C122" s="81"/>
      <c r="D122" s="81"/>
      <c r="E122" s="81"/>
      <c r="F122" s="24"/>
      <c r="G122" s="24"/>
      <c r="H122" s="24"/>
      <c r="I122" s="82" t="s">
        <v>99</v>
      </c>
      <c r="J122" s="82"/>
      <c r="K122" s="19"/>
    </row>
    <row r="123" spans="2:16" ht="20.25" customHeight="1"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12"/>
      <c r="M123" s="12"/>
      <c r="N123" s="12"/>
      <c r="O123" s="12"/>
      <c r="P123" s="12"/>
    </row>
    <row r="124" spans="2:16" ht="19.5" customHeight="1">
      <c r="B124" s="79"/>
      <c r="C124" s="79"/>
      <c r="D124" s="79"/>
      <c r="E124" s="79"/>
      <c r="F124" s="79"/>
      <c r="G124" s="79"/>
      <c r="H124" s="79"/>
      <c r="I124" s="79"/>
      <c r="J124" s="79"/>
      <c r="K124" s="79"/>
      <c r="L124" s="12"/>
      <c r="M124" s="12"/>
      <c r="N124" s="12"/>
      <c r="O124" s="12"/>
      <c r="P124" s="12"/>
    </row>
  </sheetData>
  <sheetProtection/>
  <mergeCells count="15">
    <mergeCell ref="G1:K1"/>
    <mergeCell ref="G5:G6"/>
    <mergeCell ref="H5:H6"/>
    <mergeCell ref="I5:I6"/>
    <mergeCell ref="B123:K123"/>
    <mergeCell ref="B124:K124"/>
    <mergeCell ref="B3:K3"/>
    <mergeCell ref="B122:E122"/>
    <mergeCell ref="I122:J122"/>
    <mergeCell ref="J5:K5"/>
    <mergeCell ref="B5:B6"/>
    <mergeCell ref="C5:C6"/>
    <mergeCell ref="D5:D6"/>
    <mergeCell ref="E5:E6"/>
    <mergeCell ref="F5:F6"/>
  </mergeCells>
  <printOptions/>
  <pageMargins left="0.6692913385826772" right="0.5118110236220472" top="0.7480314960629921" bottom="0.35433070866141736" header="0.35433070866141736" footer="0.35433070866141736"/>
  <pageSetup fitToHeight="32" horizontalDpi="600" verticalDpi="600" orientation="landscape" paperSize="9" scale="58" r:id="rId1"/>
  <headerFooter differentFirst="1" alignWithMargins="0">
    <oddHeader>&amp;C&amp;P</oddHeader>
  </headerFooter>
  <rowBreaks count="2" manualBreakCount="2">
    <brk id="40" min="1" max="10" man="1"/>
    <brk id="12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Tetyana_T</cp:lastModifiedBy>
  <cp:lastPrinted>2019-03-18T12:26:03Z</cp:lastPrinted>
  <dcterms:created xsi:type="dcterms:W3CDTF">2014-01-17T10:52:16Z</dcterms:created>
  <dcterms:modified xsi:type="dcterms:W3CDTF">2019-03-21T08:12:38Z</dcterms:modified>
  <cp:category/>
  <cp:version/>
  <cp:contentType/>
  <cp:contentStatus/>
</cp:coreProperties>
</file>